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omek\Dysk Google\!Uczelnia\!2024_2025 zima\"/>
    </mc:Choice>
  </mc:AlternateContent>
  <xr:revisionPtr revIDLastSave="0" documentId="13_ncr:1_{54F074CF-DEB2-4A9C-836D-31FCEDD55EE1}" xr6:coauthVersionLast="47" xr6:coauthVersionMax="47" xr10:uidLastSave="{00000000-0000-0000-0000-000000000000}"/>
  <bookViews>
    <workbookView xWindow="-120" yWindow="-120" windowWidth="29040" windowHeight="15840" activeTab="4" xr2:uid="{3A578092-D420-4346-817D-C249FD9591CB}"/>
  </bookViews>
  <sheets>
    <sheet name="S12-02" sheetId="1" r:id="rId1"/>
    <sheet name="S13-02" sheetId="6" r:id="rId2"/>
    <sheet name="S11-04" sheetId="7" r:id="rId3"/>
    <sheet name="S12-32" sheetId="8" r:id="rId4"/>
    <sheet name="N11-03" sheetId="9" r:id="rId5"/>
    <sheet name="N11-04" sheetId="10" r:id="rId6"/>
    <sheet name="N13-01" sheetId="11" r:id="rId7"/>
  </sheets>
  <externalReferences>
    <externalReference r:id="rId8"/>
  </externalReferences>
  <definedNames>
    <definedName name="_xlnm.Print_Area" localSheetId="4">'N11-03'!$A$1:$B$43</definedName>
    <definedName name="_xlnm.Print_Area" localSheetId="5">'N11-04'!$A$1:$B$41</definedName>
    <definedName name="_xlnm.Print_Area" localSheetId="6">'N13-01'!$A$1:$B$43</definedName>
    <definedName name="_xlnm.Print_Area" localSheetId="2">'S11-04'!$A$1:$B$46</definedName>
    <definedName name="_xlnm.Print_Area" localSheetId="0">'S12-02'!$A$1:$B$46</definedName>
    <definedName name="_xlnm.Print_Area" localSheetId="3">'S12-32'!$A$1:$B$36</definedName>
    <definedName name="_xlnm.Print_Area" localSheetId="1">'S13-02'!$A$1:$B$46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4" i="11" l="1"/>
  <c r="I34" i="11" s="1"/>
  <c r="E34" i="11"/>
  <c r="F34" i="11" s="1"/>
  <c r="H33" i="11"/>
  <c r="I33" i="11" s="1"/>
  <c r="E33" i="11"/>
  <c r="F33" i="11" s="1"/>
  <c r="H32" i="11"/>
  <c r="I32" i="11" s="1"/>
  <c r="E32" i="11"/>
  <c r="F32" i="11" s="1"/>
  <c r="I31" i="11"/>
  <c r="H31" i="11"/>
  <c r="E31" i="11"/>
  <c r="F31" i="11" s="1"/>
  <c r="H30" i="11"/>
  <c r="I30" i="11" s="1"/>
  <c r="E30" i="11"/>
  <c r="F30" i="11" s="1"/>
  <c r="H29" i="11"/>
  <c r="I29" i="11" s="1"/>
  <c r="E29" i="11"/>
  <c r="F29" i="11" s="1"/>
  <c r="H28" i="11"/>
  <c r="I28" i="11" s="1"/>
  <c r="E28" i="11"/>
  <c r="F28" i="11" s="1"/>
  <c r="H27" i="11"/>
  <c r="I27" i="11" s="1"/>
  <c r="F27" i="11"/>
  <c r="E27" i="11"/>
  <c r="I26" i="11"/>
  <c r="H26" i="11"/>
  <c r="E26" i="11"/>
  <c r="F26" i="11" s="1"/>
  <c r="H25" i="11"/>
  <c r="I25" i="11" s="1"/>
  <c r="F25" i="11"/>
  <c r="E25" i="11"/>
  <c r="H24" i="11"/>
  <c r="I24" i="11" s="1"/>
  <c r="E24" i="11"/>
  <c r="F24" i="11" s="1"/>
  <c r="H23" i="11"/>
  <c r="I23" i="11" s="1"/>
  <c r="E23" i="11"/>
  <c r="F23" i="11" s="1"/>
  <c r="I22" i="11"/>
  <c r="H22" i="11"/>
  <c r="E22" i="11"/>
  <c r="F22" i="11" s="1"/>
  <c r="H21" i="11"/>
  <c r="I21" i="11" s="1"/>
  <c r="E21" i="11"/>
  <c r="F21" i="11" s="1"/>
  <c r="H20" i="11"/>
  <c r="I20" i="11" s="1"/>
  <c r="E20" i="11"/>
  <c r="F20" i="11" s="1"/>
  <c r="H19" i="11"/>
  <c r="I19" i="11" s="1"/>
  <c r="F19" i="11"/>
  <c r="E19" i="11"/>
  <c r="I18" i="11"/>
  <c r="H18" i="11"/>
  <c r="E18" i="11"/>
  <c r="F18" i="11" s="1"/>
  <c r="H17" i="11"/>
  <c r="I17" i="11" s="1"/>
  <c r="E17" i="11"/>
  <c r="F17" i="11" s="1"/>
  <c r="H16" i="11"/>
  <c r="I16" i="11" s="1"/>
  <c r="E16" i="11"/>
  <c r="F16" i="11" s="1"/>
  <c r="H15" i="11"/>
  <c r="I15" i="11" s="1"/>
  <c r="F15" i="11"/>
  <c r="E15" i="11"/>
  <c r="I14" i="11"/>
  <c r="H14" i="11"/>
  <c r="E14" i="11"/>
  <c r="F14" i="11" s="1"/>
  <c r="H13" i="11"/>
  <c r="I13" i="11" s="1"/>
  <c r="E13" i="11"/>
  <c r="F13" i="11" s="1"/>
  <c r="I12" i="11"/>
  <c r="H12" i="11"/>
  <c r="E12" i="11"/>
  <c r="F12" i="11" s="1"/>
  <c r="H11" i="11"/>
  <c r="I11" i="11" s="1"/>
  <c r="E11" i="11"/>
  <c r="F11" i="11" s="1"/>
  <c r="I10" i="11"/>
  <c r="H10" i="11"/>
  <c r="E10" i="11"/>
  <c r="F10" i="11" s="1"/>
  <c r="H9" i="11"/>
  <c r="I9" i="11" s="1"/>
  <c r="E9" i="11"/>
  <c r="F9" i="11" s="1"/>
  <c r="I8" i="11"/>
  <c r="H8" i="11"/>
  <c r="E8" i="11"/>
  <c r="F8" i="11" s="1"/>
  <c r="H7" i="11"/>
  <c r="I7" i="11" s="1"/>
  <c r="E7" i="11"/>
  <c r="F7" i="11" s="1"/>
  <c r="H6" i="11"/>
  <c r="I6" i="11" s="1"/>
  <c r="E6" i="11"/>
  <c r="F6" i="11" s="1"/>
  <c r="H5" i="11"/>
  <c r="I5" i="11" s="1"/>
  <c r="F5" i="11"/>
  <c r="E5" i="11"/>
  <c r="I4" i="11"/>
  <c r="H4" i="11"/>
  <c r="E4" i="11"/>
  <c r="F4" i="11" s="1"/>
  <c r="H3" i="11"/>
  <c r="I3" i="11" s="1"/>
  <c r="F3" i="11"/>
  <c r="E3" i="11"/>
  <c r="H32" i="10"/>
  <c r="I32" i="10" s="1"/>
  <c r="E32" i="10"/>
  <c r="F32" i="10" s="1"/>
  <c r="H31" i="10"/>
  <c r="I31" i="10" s="1"/>
  <c r="F31" i="10"/>
  <c r="E31" i="10"/>
  <c r="H30" i="10"/>
  <c r="I30" i="10" s="1"/>
  <c r="E30" i="10"/>
  <c r="F30" i="10" s="1"/>
  <c r="I29" i="10"/>
  <c r="H29" i="10"/>
  <c r="E29" i="10"/>
  <c r="F29" i="10" s="1"/>
  <c r="H28" i="10"/>
  <c r="I28" i="10" s="1"/>
  <c r="E28" i="10"/>
  <c r="F28" i="10" s="1"/>
  <c r="H27" i="10"/>
  <c r="I27" i="10" s="1"/>
  <c r="E27" i="10"/>
  <c r="F27" i="10" s="1"/>
  <c r="H26" i="10"/>
  <c r="I26" i="10" s="1"/>
  <c r="E26" i="10"/>
  <c r="F26" i="10" s="1"/>
  <c r="H25" i="10"/>
  <c r="I25" i="10" s="1"/>
  <c r="F25" i="10"/>
  <c r="E25" i="10"/>
  <c r="H24" i="10"/>
  <c r="I24" i="10" s="1"/>
  <c r="E24" i="10"/>
  <c r="F24" i="10" s="1"/>
  <c r="H23" i="10"/>
  <c r="I23" i="10" s="1"/>
  <c r="F23" i="10"/>
  <c r="E23" i="10"/>
  <c r="I22" i="10"/>
  <c r="H22" i="10"/>
  <c r="E22" i="10"/>
  <c r="F22" i="10" s="1"/>
  <c r="H21" i="10"/>
  <c r="I21" i="10" s="1"/>
  <c r="E21" i="10"/>
  <c r="F21" i="10" s="1"/>
  <c r="H20" i="10"/>
  <c r="I20" i="10" s="1"/>
  <c r="E20" i="10"/>
  <c r="F20" i="10" s="1"/>
  <c r="H19" i="10"/>
  <c r="I19" i="10" s="1"/>
  <c r="F19" i="10"/>
  <c r="E19" i="10"/>
  <c r="H18" i="10"/>
  <c r="I18" i="10" s="1"/>
  <c r="E18" i="10"/>
  <c r="F18" i="10" s="1"/>
  <c r="H17" i="10"/>
  <c r="I17" i="10" s="1"/>
  <c r="F17" i="10"/>
  <c r="E17" i="10"/>
  <c r="I16" i="10"/>
  <c r="H16" i="10"/>
  <c r="E16" i="10"/>
  <c r="F16" i="10" s="1"/>
  <c r="H15" i="10"/>
  <c r="I15" i="10" s="1"/>
  <c r="E15" i="10"/>
  <c r="F15" i="10" s="1"/>
  <c r="H14" i="10"/>
  <c r="I14" i="10" s="1"/>
  <c r="E14" i="10"/>
  <c r="F14" i="10" s="1"/>
  <c r="H13" i="10"/>
  <c r="I13" i="10" s="1"/>
  <c r="F13" i="10"/>
  <c r="E13" i="10"/>
  <c r="I12" i="10"/>
  <c r="H12" i="10"/>
  <c r="E12" i="10"/>
  <c r="F12" i="10" s="1"/>
  <c r="H11" i="10"/>
  <c r="I11" i="10" s="1"/>
  <c r="E11" i="10"/>
  <c r="F11" i="10" s="1"/>
  <c r="H10" i="10"/>
  <c r="I10" i="10" s="1"/>
  <c r="E10" i="10"/>
  <c r="F10" i="10" s="1"/>
  <c r="H9" i="10"/>
  <c r="I9" i="10" s="1"/>
  <c r="F9" i="10"/>
  <c r="E9" i="10"/>
  <c r="H8" i="10"/>
  <c r="I8" i="10" s="1"/>
  <c r="E8" i="10"/>
  <c r="F8" i="10" s="1"/>
  <c r="H7" i="10"/>
  <c r="I7" i="10" s="1"/>
  <c r="F7" i="10"/>
  <c r="E7" i="10"/>
  <c r="I6" i="10"/>
  <c r="H6" i="10"/>
  <c r="E6" i="10"/>
  <c r="F6" i="10" s="1"/>
  <c r="H5" i="10"/>
  <c r="I5" i="10" s="1"/>
  <c r="E5" i="10"/>
  <c r="F5" i="10" s="1"/>
  <c r="H4" i="10"/>
  <c r="I4" i="10" s="1"/>
  <c r="E4" i="10"/>
  <c r="F4" i="10" s="1"/>
  <c r="H3" i="10"/>
  <c r="I3" i="10" s="1"/>
  <c r="I40" i="10" s="1"/>
  <c r="E3" i="10"/>
  <c r="F3" i="10" s="1"/>
  <c r="H34" i="9"/>
  <c r="I34" i="9" s="1"/>
  <c r="E34" i="9"/>
  <c r="F34" i="9" s="1"/>
  <c r="H33" i="9"/>
  <c r="I33" i="9" s="1"/>
  <c r="E33" i="9"/>
  <c r="F33" i="9" s="1"/>
  <c r="H32" i="9"/>
  <c r="I32" i="9" s="1"/>
  <c r="E32" i="9"/>
  <c r="F32" i="9" s="1"/>
  <c r="H31" i="9"/>
  <c r="I31" i="9" s="1"/>
  <c r="E31" i="9"/>
  <c r="F31" i="9" s="1"/>
  <c r="H30" i="9"/>
  <c r="I30" i="9" s="1"/>
  <c r="E30" i="9"/>
  <c r="F30" i="9" s="1"/>
  <c r="H29" i="9"/>
  <c r="I29" i="9" s="1"/>
  <c r="E29" i="9"/>
  <c r="F29" i="9" s="1"/>
  <c r="H28" i="9"/>
  <c r="I28" i="9" s="1"/>
  <c r="F28" i="9"/>
  <c r="E28" i="9"/>
  <c r="H27" i="9"/>
  <c r="I27" i="9" s="1"/>
  <c r="E27" i="9"/>
  <c r="F27" i="9" s="1"/>
  <c r="H26" i="9"/>
  <c r="I26" i="9" s="1"/>
  <c r="E26" i="9"/>
  <c r="F26" i="9" s="1"/>
  <c r="K26" i="9" s="1"/>
  <c r="H25" i="9"/>
  <c r="I25" i="9" s="1"/>
  <c r="E25" i="9"/>
  <c r="F25" i="9" s="1"/>
  <c r="H24" i="9"/>
  <c r="I24" i="9" s="1"/>
  <c r="E24" i="9"/>
  <c r="F24" i="9" s="1"/>
  <c r="H23" i="9"/>
  <c r="I23" i="9" s="1"/>
  <c r="E23" i="9"/>
  <c r="F23" i="9" s="1"/>
  <c r="H22" i="9"/>
  <c r="I22" i="9" s="1"/>
  <c r="F22" i="9"/>
  <c r="K22" i="9" s="1"/>
  <c r="E22" i="9"/>
  <c r="H21" i="9"/>
  <c r="I21" i="9" s="1"/>
  <c r="E21" i="9"/>
  <c r="F21" i="9" s="1"/>
  <c r="I20" i="9"/>
  <c r="H20" i="9"/>
  <c r="E20" i="9"/>
  <c r="F20" i="9" s="1"/>
  <c r="H19" i="9"/>
  <c r="I19" i="9" s="1"/>
  <c r="E19" i="9"/>
  <c r="F19" i="9" s="1"/>
  <c r="H18" i="9"/>
  <c r="I18" i="9" s="1"/>
  <c r="E18" i="9"/>
  <c r="F18" i="9" s="1"/>
  <c r="K18" i="9" s="1"/>
  <c r="H17" i="9"/>
  <c r="I17" i="9" s="1"/>
  <c r="E17" i="9"/>
  <c r="F17" i="9" s="1"/>
  <c r="H16" i="9"/>
  <c r="I16" i="9" s="1"/>
  <c r="E16" i="9"/>
  <c r="F16" i="9" s="1"/>
  <c r="H15" i="9"/>
  <c r="I15" i="9" s="1"/>
  <c r="E15" i="9"/>
  <c r="F15" i="9" s="1"/>
  <c r="H14" i="9"/>
  <c r="I14" i="9" s="1"/>
  <c r="F14" i="9"/>
  <c r="E14" i="9"/>
  <c r="H13" i="9"/>
  <c r="I13" i="9" s="1"/>
  <c r="E13" i="9"/>
  <c r="F13" i="9" s="1"/>
  <c r="I12" i="9"/>
  <c r="H12" i="9"/>
  <c r="E12" i="9"/>
  <c r="F12" i="9" s="1"/>
  <c r="H11" i="9"/>
  <c r="I11" i="9" s="1"/>
  <c r="E11" i="9"/>
  <c r="F11" i="9" s="1"/>
  <c r="H10" i="9"/>
  <c r="I10" i="9" s="1"/>
  <c r="F10" i="9"/>
  <c r="E10" i="9"/>
  <c r="H9" i="9"/>
  <c r="I9" i="9" s="1"/>
  <c r="E9" i="9"/>
  <c r="F9" i="9" s="1"/>
  <c r="I8" i="9"/>
  <c r="H8" i="9"/>
  <c r="E8" i="9"/>
  <c r="F8" i="9" s="1"/>
  <c r="H7" i="9"/>
  <c r="I7" i="9" s="1"/>
  <c r="E7" i="9"/>
  <c r="F7" i="9" s="1"/>
  <c r="H6" i="9"/>
  <c r="I6" i="9" s="1"/>
  <c r="E6" i="9"/>
  <c r="F6" i="9" s="1"/>
  <c r="H5" i="9"/>
  <c r="I5" i="9" s="1"/>
  <c r="E5" i="9"/>
  <c r="F5" i="9" s="1"/>
  <c r="I4" i="9"/>
  <c r="H4" i="9"/>
  <c r="E4" i="9"/>
  <c r="F4" i="9" s="1"/>
  <c r="H3" i="9"/>
  <c r="I3" i="9" s="1"/>
  <c r="E3" i="9"/>
  <c r="F3" i="9" s="1"/>
  <c r="K32" i="7"/>
  <c r="L32" i="7" s="1"/>
  <c r="G32" i="7"/>
  <c r="E32" i="7"/>
  <c r="H32" i="7" s="1"/>
  <c r="I32" i="7" s="1"/>
  <c r="L31" i="7"/>
  <c r="K31" i="7"/>
  <c r="G31" i="7"/>
  <c r="E31" i="7"/>
  <c r="H31" i="7" s="1"/>
  <c r="I31" i="7" s="1"/>
  <c r="K30" i="7"/>
  <c r="L30" i="7" s="1"/>
  <c r="G30" i="7"/>
  <c r="E30" i="7"/>
  <c r="H30" i="7" s="1"/>
  <c r="I30" i="7" s="1"/>
  <c r="L29" i="7"/>
  <c r="K29" i="7"/>
  <c r="G29" i="7"/>
  <c r="E29" i="7"/>
  <c r="K28" i="7"/>
  <c r="L28" i="7" s="1"/>
  <c r="G28" i="7"/>
  <c r="E28" i="7"/>
  <c r="H28" i="7" s="1"/>
  <c r="I28" i="7" s="1"/>
  <c r="L27" i="7"/>
  <c r="K27" i="7"/>
  <c r="G27" i="7"/>
  <c r="E27" i="7"/>
  <c r="H27" i="7" s="1"/>
  <c r="I27" i="7" s="1"/>
  <c r="K26" i="7"/>
  <c r="L26" i="7" s="1"/>
  <c r="G26" i="7"/>
  <c r="E26" i="7"/>
  <c r="H26" i="7" s="1"/>
  <c r="I26" i="7" s="1"/>
  <c r="L25" i="7"/>
  <c r="K25" i="7"/>
  <c r="G25" i="7"/>
  <c r="E25" i="7"/>
  <c r="K24" i="7"/>
  <c r="L24" i="7" s="1"/>
  <c r="G24" i="7"/>
  <c r="E24" i="7"/>
  <c r="K23" i="7"/>
  <c r="L23" i="7" s="1"/>
  <c r="G23" i="7"/>
  <c r="E23" i="7"/>
  <c r="K22" i="7"/>
  <c r="L22" i="7" s="1"/>
  <c r="H22" i="7"/>
  <c r="I22" i="7" s="1"/>
  <c r="G22" i="7"/>
  <c r="E22" i="7"/>
  <c r="K21" i="7"/>
  <c r="L21" i="7" s="1"/>
  <c r="G21" i="7"/>
  <c r="H21" i="7" s="1"/>
  <c r="I21" i="7" s="1"/>
  <c r="E21" i="7"/>
  <c r="K20" i="7"/>
  <c r="L20" i="7" s="1"/>
  <c r="G20" i="7"/>
  <c r="E20" i="7"/>
  <c r="K19" i="7"/>
  <c r="L19" i="7" s="1"/>
  <c r="G19" i="7"/>
  <c r="E19" i="7"/>
  <c r="K18" i="7"/>
  <c r="L18" i="7" s="1"/>
  <c r="G18" i="7"/>
  <c r="E18" i="7"/>
  <c r="H18" i="7" s="1"/>
  <c r="I18" i="7" s="1"/>
  <c r="K17" i="7"/>
  <c r="L17" i="7" s="1"/>
  <c r="G17" i="7"/>
  <c r="H17" i="7" s="1"/>
  <c r="I17" i="7" s="1"/>
  <c r="E17" i="7"/>
  <c r="K16" i="7"/>
  <c r="G16" i="7"/>
  <c r="E16" i="7"/>
  <c r="H16" i="7" s="1"/>
  <c r="I16" i="7" s="1"/>
  <c r="K15" i="7"/>
  <c r="L15" i="7" s="1"/>
  <c r="F15" i="7"/>
  <c r="G15" i="7" s="1"/>
  <c r="E15" i="7"/>
  <c r="K14" i="7"/>
  <c r="L14" i="7" s="1"/>
  <c r="H14" i="7"/>
  <c r="I14" i="7" s="1"/>
  <c r="G14" i="7"/>
  <c r="E14" i="7"/>
  <c r="L13" i="7"/>
  <c r="K13" i="7"/>
  <c r="G13" i="7"/>
  <c r="E13" i="7"/>
  <c r="H13" i="7" s="1"/>
  <c r="I13" i="7" s="1"/>
  <c r="K12" i="7"/>
  <c r="L12" i="7" s="1"/>
  <c r="G12" i="7"/>
  <c r="E12" i="7"/>
  <c r="K11" i="7"/>
  <c r="L11" i="7" s="1"/>
  <c r="G11" i="7"/>
  <c r="E11" i="7"/>
  <c r="K10" i="7"/>
  <c r="L10" i="7" s="1"/>
  <c r="H10" i="7"/>
  <c r="I10" i="7" s="1"/>
  <c r="G10" i="7"/>
  <c r="E10" i="7"/>
  <c r="K9" i="7"/>
  <c r="L9" i="7" s="1"/>
  <c r="G9" i="7"/>
  <c r="E9" i="7"/>
  <c r="K8" i="7"/>
  <c r="L8" i="7" s="1"/>
  <c r="H8" i="7"/>
  <c r="I8" i="7" s="1"/>
  <c r="G8" i="7"/>
  <c r="E8" i="7"/>
  <c r="K7" i="7"/>
  <c r="L7" i="7" s="1"/>
  <c r="G7" i="7"/>
  <c r="E7" i="7"/>
  <c r="K6" i="7"/>
  <c r="L6" i="7" s="1"/>
  <c r="H6" i="7"/>
  <c r="I6" i="7" s="1"/>
  <c r="G6" i="7"/>
  <c r="E6" i="7"/>
  <c r="K5" i="7"/>
  <c r="L5" i="7" s="1"/>
  <c r="G5" i="7"/>
  <c r="H5" i="7" s="1"/>
  <c r="I5" i="7" s="1"/>
  <c r="E5" i="7"/>
  <c r="C5" i="7"/>
  <c r="L4" i="7"/>
  <c r="K4" i="7"/>
  <c r="G4" i="7"/>
  <c r="E4" i="7"/>
  <c r="H4" i="7" s="1"/>
  <c r="I4" i="7" s="1"/>
  <c r="K3" i="7"/>
  <c r="L3" i="7" s="1"/>
  <c r="H3" i="7"/>
  <c r="I3" i="7" s="1"/>
  <c r="G3" i="7"/>
  <c r="E3" i="7"/>
  <c r="I2" i="7"/>
  <c r="K32" i="6"/>
  <c r="L32" i="6" s="1"/>
  <c r="G32" i="6"/>
  <c r="E32" i="6"/>
  <c r="H32" i="6" s="1"/>
  <c r="I32" i="6" s="1"/>
  <c r="K31" i="6"/>
  <c r="L31" i="6" s="1"/>
  <c r="G31" i="6"/>
  <c r="E31" i="6"/>
  <c r="K30" i="6"/>
  <c r="L30" i="6" s="1"/>
  <c r="G30" i="6"/>
  <c r="E30" i="6"/>
  <c r="K29" i="6"/>
  <c r="L29" i="6" s="1"/>
  <c r="G29" i="6"/>
  <c r="H29" i="6" s="1"/>
  <c r="I29" i="6" s="1"/>
  <c r="E29" i="6"/>
  <c r="K28" i="6"/>
  <c r="L28" i="6" s="1"/>
  <c r="G28" i="6"/>
  <c r="E28" i="6"/>
  <c r="K27" i="6"/>
  <c r="L27" i="6" s="1"/>
  <c r="G27" i="6"/>
  <c r="H27" i="6" s="1"/>
  <c r="I27" i="6" s="1"/>
  <c r="E27" i="6"/>
  <c r="K26" i="6"/>
  <c r="L26" i="6" s="1"/>
  <c r="H26" i="6"/>
  <c r="I26" i="6" s="1"/>
  <c r="G26" i="6"/>
  <c r="E26" i="6"/>
  <c r="K25" i="6"/>
  <c r="L25" i="6" s="1"/>
  <c r="G25" i="6"/>
  <c r="H25" i="6" s="1"/>
  <c r="I25" i="6" s="1"/>
  <c r="E25" i="6"/>
  <c r="K24" i="6"/>
  <c r="L24" i="6" s="1"/>
  <c r="H24" i="6"/>
  <c r="I24" i="6" s="1"/>
  <c r="G24" i="6"/>
  <c r="E24" i="6"/>
  <c r="K23" i="6"/>
  <c r="L23" i="6" s="1"/>
  <c r="G23" i="6"/>
  <c r="E23" i="6"/>
  <c r="K22" i="6"/>
  <c r="L22" i="6" s="1"/>
  <c r="G22" i="6"/>
  <c r="E22" i="6"/>
  <c r="K21" i="6"/>
  <c r="L21" i="6" s="1"/>
  <c r="G21" i="6"/>
  <c r="E21" i="6"/>
  <c r="K20" i="6"/>
  <c r="L20" i="6" s="1"/>
  <c r="G20" i="6"/>
  <c r="E20" i="6"/>
  <c r="H20" i="6" s="1"/>
  <c r="I20" i="6" s="1"/>
  <c r="K19" i="6"/>
  <c r="L19" i="6" s="1"/>
  <c r="G19" i="6"/>
  <c r="E19" i="6"/>
  <c r="H19" i="6" s="1"/>
  <c r="I19" i="6" s="1"/>
  <c r="K18" i="6"/>
  <c r="L18" i="6" s="1"/>
  <c r="H18" i="6"/>
  <c r="I18" i="6" s="1"/>
  <c r="G18" i="6"/>
  <c r="E18" i="6"/>
  <c r="K17" i="6"/>
  <c r="L17" i="6" s="1"/>
  <c r="I17" i="6"/>
  <c r="G17" i="6"/>
  <c r="E17" i="6"/>
  <c r="H17" i="6" s="1"/>
  <c r="K16" i="6"/>
  <c r="L16" i="6" s="1"/>
  <c r="G16" i="6"/>
  <c r="E16" i="6"/>
  <c r="K15" i="6"/>
  <c r="L15" i="6" s="1"/>
  <c r="G15" i="6"/>
  <c r="H15" i="6" s="1"/>
  <c r="I15" i="6" s="1"/>
  <c r="E15" i="6"/>
  <c r="K14" i="6"/>
  <c r="L14" i="6" s="1"/>
  <c r="H14" i="6"/>
  <c r="I14" i="6" s="1"/>
  <c r="G14" i="6"/>
  <c r="E14" i="6"/>
  <c r="K13" i="6"/>
  <c r="L13" i="6" s="1"/>
  <c r="G13" i="6"/>
  <c r="H13" i="6" s="1"/>
  <c r="I13" i="6" s="1"/>
  <c r="E13" i="6"/>
  <c r="K12" i="6"/>
  <c r="L12" i="6" s="1"/>
  <c r="H12" i="6"/>
  <c r="I12" i="6" s="1"/>
  <c r="O12" i="6" s="1"/>
  <c r="G12" i="6"/>
  <c r="E12" i="6"/>
  <c r="K11" i="6"/>
  <c r="L11" i="6" s="1"/>
  <c r="I11" i="6"/>
  <c r="N11" i="6" s="1"/>
  <c r="G11" i="6"/>
  <c r="E11" i="6"/>
  <c r="H11" i="6" s="1"/>
  <c r="K10" i="6"/>
  <c r="L10" i="6" s="1"/>
  <c r="G10" i="6"/>
  <c r="E10" i="6"/>
  <c r="K9" i="6"/>
  <c r="L9" i="6" s="1"/>
  <c r="G9" i="6"/>
  <c r="E9" i="6"/>
  <c r="H9" i="6" s="1"/>
  <c r="I9" i="6" s="1"/>
  <c r="K8" i="6"/>
  <c r="L8" i="6" s="1"/>
  <c r="G8" i="6"/>
  <c r="E8" i="6"/>
  <c r="H8" i="6" s="1"/>
  <c r="I8" i="6" s="1"/>
  <c r="K7" i="6"/>
  <c r="L7" i="6" s="1"/>
  <c r="G7" i="6"/>
  <c r="E7" i="6"/>
  <c r="H7" i="6" s="1"/>
  <c r="I7" i="6" s="1"/>
  <c r="K6" i="6"/>
  <c r="L6" i="6" s="1"/>
  <c r="G6" i="6"/>
  <c r="E6" i="6"/>
  <c r="K5" i="6"/>
  <c r="L5" i="6" s="1"/>
  <c r="G5" i="6"/>
  <c r="E5" i="6"/>
  <c r="K4" i="6"/>
  <c r="L4" i="6" s="1"/>
  <c r="G4" i="6"/>
  <c r="H4" i="6" s="1"/>
  <c r="I4" i="6" s="1"/>
  <c r="E4" i="6"/>
  <c r="K3" i="6"/>
  <c r="L3" i="6" s="1"/>
  <c r="G3" i="6"/>
  <c r="E3" i="6"/>
  <c r="I2" i="6"/>
  <c r="K32" i="1"/>
  <c r="L32" i="1" s="1"/>
  <c r="G32" i="1"/>
  <c r="E32" i="1"/>
  <c r="H32" i="1" s="1"/>
  <c r="I32" i="1" s="1"/>
  <c r="L31" i="1"/>
  <c r="K31" i="1"/>
  <c r="G31" i="1"/>
  <c r="E31" i="1"/>
  <c r="H31" i="1" s="1"/>
  <c r="I31" i="1" s="1"/>
  <c r="K30" i="1"/>
  <c r="L30" i="1" s="1"/>
  <c r="G30" i="1"/>
  <c r="E30" i="1"/>
  <c r="H30" i="1" s="1"/>
  <c r="I30" i="1" s="1"/>
  <c r="L29" i="1"/>
  <c r="K29" i="1"/>
  <c r="G29" i="1"/>
  <c r="E29" i="1"/>
  <c r="H29" i="1" s="1"/>
  <c r="I29" i="1" s="1"/>
  <c r="K28" i="1"/>
  <c r="L28" i="1" s="1"/>
  <c r="G28" i="1"/>
  <c r="E28" i="1"/>
  <c r="H28" i="1" s="1"/>
  <c r="I28" i="1" s="1"/>
  <c r="L27" i="1"/>
  <c r="K27" i="1"/>
  <c r="G27" i="1"/>
  <c r="E27" i="1"/>
  <c r="K26" i="1"/>
  <c r="L26" i="1" s="1"/>
  <c r="G26" i="1"/>
  <c r="E26" i="1"/>
  <c r="H26" i="1" s="1"/>
  <c r="I26" i="1" s="1"/>
  <c r="L25" i="1"/>
  <c r="K25" i="1"/>
  <c r="G25" i="1"/>
  <c r="E25" i="1"/>
  <c r="H25" i="1" s="1"/>
  <c r="I25" i="1" s="1"/>
  <c r="K24" i="1"/>
  <c r="L24" i="1" s="1"/>
  <c r="G24" i="1"/>
  <c r="E24" i="1"/>
  <c r="K23" i="1"/>
  <c r="L23" i="1" s="1"/>
  <c r="G23" i="1"/>
  <c r="E23" i="1"/>
  <c r="H23" i="1" s="1"/>
  <c r="I23" i="1" s="1"/>
  <c r="K22" i="1"/>
  <c r="L22" i="1" s="1"/>
  <c r="H22" i="1"/>
  <c r="I22" i="1" s="1"/>
  <c r="G22" i="1"/>
  <c r="E22" i="1"/>
  <c r="K21" i="1"/>
  <c r="L21" i="1" s="1"/>
  <c r="G21" i="1"/>
  <c r="E21" i="1"/>
  <c r="H21" i="1" s="1"/>
  <c r="I21" i="1" s="1"/>
  <c r="K20" i="1"/>
  <c r="L20" i="1" s="1"/>
  <c r="G20" i="1"/>
  <c r="E20" i="1"/>
  <c r="K19" i="1"/>
  <c r="L19" i="1" s="1"/>
  <c r="G19" i="1"/>
  <c r="E19" i="1"/>
  <c r="K18" i="1"/>
  <c r="L18" i="1" s="1"/>
  <c r="G18" i="1"/>
  <c r="H18" i="1" s="1"/>
  <c r="I18" i="1" s="1"/>
  <c r="E18" i="1"/>
  <c r="K17" i="1"/>
  <c r="L17" i="1" s="1"/>
  <c r="G17" i="1"/>
  <c r="E17" i="1"/>
  <c r="K16" i="1"/>
  <c r="L16" i="1" s="1"/>
  <c r="G16" i="1"/>
  <c r="E16" i="1"/>
  <c r="H16" i="1" s="1"/>
  <c r="I16" i="1" s="1"/>
  <c r="K15" i="1"/>
  <c r="L15" i="1" s="1"/>
  <c r="G15" i="1"/>
  <c r="E15" i="1"/>
  <c r="H15" i="1" s="1"/>
  <c r="I15" i="1" s="1"/>
  <c r="K14" i="1"/>
  <c r="L14" i="1" s="1"/>
  <c r="G14" i="1"/>
  <c r="E14" i="1"/>
  <c r="H14" i="1" s="1"/>
  <c r="I14" i="1" s="1"/>
  <c r="K13" i="1"/>
  <c r="L13" i="1" s="1"/>
  <c r="G13" i="1"/>
  <c r="E13" i="1"/>
  <c r="H13" i="1" s="1"/>
  <c r="I13" i="1" s="1"/>
  <c r="K12" i="1"/>
  <c r="L12" i="1" s="1"/>
  <c r="G12" i="1"/>
  <c r="E12" i="1"/>
  <c r="H12" i="1" s="1"/>
  <c r="I12" i="1" s="1"/>
  <c r="L11" i="1"/>
  <c r="K11" i="1"/>
  <c r="G11" i="1"/>
  <c r="E11" i="1"/>
  <c r="H11" i="1" s="1"/>
  <c r="I11" i="1" s="1"/>
  <c r="K10" i="1"/>
  <c r="L10" i="1" s="1"/>
  <c r="G10" i="1"/>
  <c r="E10" i="1"/>
  <c r="H10" i="1" s="1"/>
  <c r="I10" i="1" s="1"/>
  <c r="L9" i="1"/>
  <c r="K9" i="1"/>
  <c r="G9" i="1"/>
  <c r="E9" i="1"/>
  <c r="H9" i="1" s="1"/>
  <c r="I9" i="1" s="1"/>
  <c r="K8" i="1"/>
  <c r="L8" i="1" s="1"/>
  <c r="G8" i="1"/>
  <c r="E8" i="1"/>
  <c r="H8" i="1" s="1"/>
  <c r="I8" i="1" s="1"/>
  <c r="K7" i="1"/>
  <c r="L7" i="1" s="1"/>
  <c r="G7" i="1"/>
  <c r="E7" i="1"/>
  <c r="K6" i="1"/>
  <c r="L6" i="1" s="1"/>
  <c r="H6" i="1"/>
  <c r="I6" i="1" s="1"/>
  <c r="G6" i="1"/>
  <c r="E6" i="1"/>
  <c r="K5" i="1"/>
  <c r="L5" i="1" s="1"/>
  <c r="G5" i="1"/>
  <c r="E5" i="1"/>
  <c r="H5" i="1" s="1"/>
  <c r="I5" i="1" s="1"/>
  <c r="K4" i="1"/>
  <c r="L4" i="1" s="1"/>
  <c r="G4" i="1"/>
  <c r="E4" i="1"/>
  <c r="K3" i="1"/>
  <c r="L3" i="1" s="1"/>
  <c r="G3" i="1"/>
  <c r="G35" i="1" s="1"/>
  <c r="E3" i="1"/>
  <c r="I2" i="1"/>
  <c r="K27" i="8"/>
  <c r="L27" i="8" s="1"/>
  <c r="G27" i="8"/>
  <c r="E27" i="8"/>
  <c r="H27" i="8" s="1"/>
  <c r="I27" i="8" s="1"/>
  <c r="K26" i="8"/>
  <c r="L26" i="8" s="1"/>
  <c r="G26" i="8"/>
  <c r="E26" i="8"/>
  <c r="H26" i="8" s="1"/>
  <c r="I26" i="8" s="1"/>
  <c r="K25" i="8"/>
  <c r="L25" i="8" s="1"/>
  <c r="G25" i="8"/>
  <c r="E25" i="8"/>
  <c r="L24" i="8"/>
  <c r="K24" i="8"/>
  <c r="G24" i="8"/>
  <c r="H24" i="8" s="1"/>
  <c r="I24" i="8" s="1"/>
  <c r="E24" i="8"/>
  <c r="L23" i="8"/>
  <c r="K23" i="8"/>
  <c r="G23" i="8"/>
  <c r="E23" i="8"/>
  <c r="H23" i="8" s="1"/>
  <c r="I23" i="8" s="1"/>
  <c r="K22" i="8"/>
  <c r="L22" i="8" s="1"/>
  <c r="G22" i="8"/>
  <c r="E22" i="8"/>
  <c r="K21" i="8"/>
  <c r="L21" i="8" s="1"/>
  <c r="G21" i="8"/>
  <c r="E21" i="8"/>
  <c r="H21" i="8" s="1"/>
  <c r="I21" i="8" s="1"/>
  <c r="K20" i="8"/>
  <c r="L20" i="8" s="1"/>
  <c r="G20" i="8"/>
  <c r="E20" i="8"/>
  <c r="K19" i="8"/>
  <c r="L19" i="8" s="1"/>
  <c r="G19" i="8"/>
  <c r="H19" i="8" s="1"/>
  <c r="I19" i="8" s="1"/>
  <c r="E19" i="8"/>
  <c r="K18" i="8"/>
  <c r="L18" i="8" s="1"/>
  <c r="G18" i="8"/>
  <c r="E18" i="8"/>
  <c r="H18" i="8" s="1"/>
  <c r="I18" i="8" s="1"/>
  <c r="K17" i="8"/>
  <c r="L17" i="8" s="1"/>
  <c r="G17" i="8"/>
  <c r="E17" i="8"/>
  <c r="L16" i="8"/>
  <c r="K16" i="8"/>
  <c r="G16" i="8"/>
  <c r="H16" i="8" s="1"/>
  <c r="I16" i="8" s="1"/>
  <c r="E16" i="8"/>
  <c r="L15" i="8"/>
  <c r="K15" i="8"/>
  <c r="H15" i="8"/>
  <c r="I15" i="8" s="1"/>
  <c r="G15" i="8"/>
  <c r="E15" i="8"/>
  <c r="K14" i="8"/>
  <c r="L14" i="8" s="1"/>
  <c r="G14" i="8"/>
  <c r="E14" i="8"/>
  <c r="K13" i="8"/>
  <c r="L13" i="8" s="1"/>
  <c r="G13" i="8"/>
  <c r="E13" i="8"/>
  <c r="H13" i="8" s="1"/>
  <c r="I13" i="8" s="1"/>
  <c r="C13" i="8"/>
  <c r="L12" i="8"/>
  <c r="K12" i="8"/>
  <c r="H12" i="8"/>
  <c r="I12" i="8" s="1"/>
  <c r="G12" i="8"/>
  <c r="E12" i="8"/>
  <c r="K11" i="8"/>
  <c r="L11" i="8" s="1"/>
  <c r="G11" i="8"/>
  <c r="E11" i="8"/>
  <c r="K10" i="8"/>
  <c r="L10" i="8" s="1"/>
  <c r="G10" i="8"/>
  <c r="E10" i="8"/>
  <c r="H10" i="8" s="1"/>
  <c r="I10" i="8" s="1"/>
  <c r="K9" i="8"/>
  <c r="L9" i="8" s="1"/>
  <c r="G9" i="8"/>
  <c r="E9" i="8"/>
  <c r="C9" i="8"/>
  <c r="K8" i="8"/>
  <c r="L8" i="8" s="1"/>
  <c r="G8" i="8"/>
  <c r="E8" i="8"/>
  <c r="H8" i="8" s="1"/>
  <c r="I8" i="8" s="1"/>
  <c r="G7" i="8"/>
  <c r="E7" i="8"/>
  <c r="C7" i="8"/>
  <c r="K7" i="8" s="1"/>
  <c r="L7" i="8" s="1"/>
  <c r="K6" i="8"/>
  <c r="L6" i="8" s="1"/>
  <c r="G6" i="8"/>
  <c r="E6" i="8"/>
  <c r="H6" i="8" s="1"/>
  <c r="I6" i="8" s="1"/>
  <c r="K5" i="8"/>
  <c r="L5" i="8" s="1"/>
  <c r="G5" i="8"/>
  <c r="E5" i="8"/>
  <c r="H5" i="8" s="1"/>
  <c r="I5" i="8" s="1"/>
  <c r="C5" i="8"/>
  <c r="L4" i="8"/>
  <c r="K4" i="8"/>
  <c r="G4" i="8"/>
  <c r="H4" i="8" s="1"/>
  <c r="I4" i="8" s="1"/>
  <c r="E4" i="8"/>
  <c r="G3" i="8"/>
  <c r="E3" i="8"/>
  <c r="E31" i="8" s="1"/>
  <c r="C3" i="8"/>
  <c r="K3" i="8" s="1"/>
  <c r="L3" i="8" s="1"/>
  <c r="I2" i="8"/>
  <c r="K11" i="11" l="1"/>
  <c r="L11" i="11"/>
  <c r="K13" i="11"/>
  <c r="L13" i="11"/>
  <c r="L17" i="11"/>
  <c r="K17" i="11"/>
  <c r="L21" i="11"/>
  <c r="K21" i="11"/>
  <c r="K26" i="11"/>
  <c r="L26" i="11"/>
  <c r="F42" i="11"/>
  <c r="K5" i="11"/>
  <c r="L6" i="11"/>
  <c r="K15" i="11"/>
  <c r="L16" i="11"/>
  <c r="K19" i="11"/>
  <c r="L20" i="11"/>
  <c r="K27" i="11"/>
  <c r="L28" i="11"/>
  <c r="L4" i="11"/>
  <c r="K4" i="11"/>
  <c r="K9" i="11"/>
  <c r="L9" i="11"/>
  <c r="L18" i="11"/>
  <c r="K18" i="11"/>
  <c r="I42" i="11"/>
  <c r="I41" i="11"/>
  <c r="I40" i="11"/>
  <c r="I39" i="11"/>
  <c r="I38" i="11"/>
  <c r="I37" i="11"/>
  <c r="L34" i="11"/>
  <c r="K34" i="11"/>
  <c r="L7" i="11"/>
  <c r="K7" i="11"/>
  <c r="L14" i="11"/>
  <c r="K14" i="11"/>
  <c r="L29" i="11"/>
  <c r="K29" i="11"/>
  <c r="L32" i="11"/>
  <c r="K32" i="11"/>
  <c r="F37" i="11"/>
  <c r="F38" i="11"/>
  <c r="F39" i="11"/>
  <c r="F40" i="11"/>
  <c r="F41" i="11"/>
  <c r="L5" i="11"/>
  <c r="K6" i="11"/>
  <c r="K16" i="11"/>
  <c r="K20" i="11"/>
  <c r="K28" i="11"/>
  <c r="L15" i="11"/>
  <c r="L19" i="11"/>
  <c r="L27" i="11"/>
  <c r="K5" i="10"/>
  <c r="L5" i="10"/>
  <c r="K11" i="10"/>
  <c r="L11" i="10"/>
  <c r="L15" i="10"/>
  <c r="K15" i="10"/>
  <c r="L22" i="10"/>
  <c r="K22" i="10"/>
  <c r="L4" i="10"/>
  <c r="K7" i="10"/>
  <c r="K9" i="10"/>
  <c r="L10" i="10"/>
  <c r="K13" i="10"/>
  <c r="L14" i="10"/>
  <c r="K17" i="10"/>
  <c r="K19" i="10"/>
  <c r="L20" i="10"/>
  <c r="K23" i="10"/>
  <c r="K25" i="10"/>
  <c r="L26" i="10"/>
  <c r="L32" i="10"/>
  <c r="K32" i="10"/>
  <c r="F40" i="10"/>
  <c r="F38" i="10"/>
  <c r="F37" i="10"/>
  <c r="F35" i="10"/>
  <c r="F39" i="10"/>
  <c r="F36" i="10"/>
  <c r="L6" i="10"/>
  <c r="K6" i="10"/>
  <c r="K12" i="10"/>
  <c r="L12" i="10"/>
  <c r="L16" i="10"/>
  <c r="K16" i="10"/>
  <c r="L21" i="10"/>
  <c r="K21" i="10"/>
  <c r="L27" i="10"/>
  <c r="K27" i="10"/>
  <c r="K29" i="10"/>
  <c r="L29" i="10"/>
  <c r="L30" i="10"/>
  <c r="K30" i="10"/>
  <c r="K31" i="10"/>
  <c r="L7" i="10"/>
  <c r="L13" i="10"/>
  <c r="L19" i="10"/>
  <c r="L25" i="10"/>
  <c r="K4" i="10"/>
  <c r="K10" i="10"/>
  <c r="K14" i="10"/>
  <c r="K20" i="10"/>
  <c r="K26" i="10"/>
  <c r="I35" i="10"/>
  <c r="I36" i="10"/>
  <c r="I37" i="10"/>
  <c r="I38" i="10"/>
  <c r="I39" i="10"/>
  <c r="L9" i="10"/>
  <c r="L17" i="10"/>
  <c r="L23" i="10"/>
  <c r="L31" i="10"/>
  <c r="K10" i="9"/>
  <c r="K12" i="9"/>
  <c r="L12" i="9"/>
  <c r="L21" i="9"/>
  <c r="K21" i="9"/>
  <c r="L3" i="9"/>
  <c r="K3" i="9"/>
  <c r="F42" i="9"/>
  <c r="F41" i="9"/>
  <c r="F40" i="9"/>
  <c r="F39" i="9"/>
  <c r="F38" i="9"/>
  <c r="F37" i="9"/>
  <c r="L11" i="9"/>
  <c r="K11" i="9"/>
  <c r="L19" i="9"/>
  <c r="K19" i="9"/>
  <c r="K28" i="9"/>
  <c r="L34" i="9"/>
  <c r="K34" i="9"/>
  <c r="K20" i="9"/>
  <c r="L20" i="9"/>
  <c r="I40" i="9"/>
  <c r="I41" i="9"/>
  <c r="I39" i="9"/>
  <c r="I38" i="9"/>
  <c r="I37" i="9"/>
  <c r="I42" i="9"/>
  <c r="K8" i="9"/>
  <c r="L8" i="9"/>
  <c r="L9" i="9"/>
  <c r="K9" i="9"/>
  <c r="L16" i="9"/>
  <c r="K16" i="9"/>
  <c r="L17" i="9"/>
  <c r="K17" i="9"/>
  <c r="L24" i="9"/>
  <c r="K24" i="9"/>
  <c r="L25" i="9"/>
  <c r="K25" i="9"/>
  <c r="L33" i="9"/>
  <c r="K33" i="9"/>
  <c r="L5" i="9"/>
  <c r="K5" i="9"/>
  <c r="L13" i="9"/>
  <c r="K13" i="9"/>
  <c r="L29" i="9"/>
  <c r="K29" i="9"/>
  <c r="K6" i="9"/>
  <c r="L6" i="9"/>
  <c r="L23" i="9"/>
  <c r="K23" i="9"/>
  <c r="L31" i="9"/>
  <c r="K31" i="9"/>
  <c r="L18" i="9"/>
  <c r="L22" i="9"/>
  <c r="L26" i="9"/>
  <c r="L28" i="9"/>
  <c r="L10" i="9"/>
  <c r="E36" i="7"/>
  <c r="H29" i="7"/>
  <c r="I29" i="7" s="1"/>
  <c r="G35" i="7"/>
  <c r="G36" i="7"/>
  <c r="H7" i="7"/>
  <c r="I7" i="7" s="1"/>
  <c r="H9" i="7"/>
  <c r="I9" i="7" s="1"/>
  <c r="H11" i="7"/>
  <c r="I11" i="7" s="1"/>
  <c r="H12" i="7"/>
  <c r="I12" i="7" s="1"/>
  <c r="I40" i="7" s="1"/>
  <c r="H15" i="7"/>
  <c r="I15" i="7" s="1"/>
  <c r="H23" i="7"/>
  <c r="I23" i="7" s="1"/>
  <c r="H24" i="7"/>
  <c r="I24" i="7" s="1"/>
  <c r="H25" i="7"/>
  <c r="I25" i="7" s="1"/>
  <c r="N25" i="7" s="1"/>
  <c r="H19" i="7"/>
  <c r="I19" i="7" s="1"/>
  <c r="H20" i="7"/>
  <c r="I20" i="7" s="1"/>
  <c r="N5" i="7"/>
  <c r="O5" i="7"/>
  <c r="N8" i="7"/>
  <c r="O8" i="7"/>
  <c r="O16" i="7"/>
  <c r="N16" i="7"/>
  <c r="N21" i="7"/>
  <c r="O21" i="7"/>
  <c r="O27" i="7"/>
  <c r="N27" i="7"/>
  <c r="N30" i="7"/>
  <c r="O30" i="7"/>
  <c r="O4" i="7"/>
  <c r="N4" i="7"/>
  <c r="O11" i="7"/>
  <c r="N11" i="7"/>
  <c r="N14" i="7"/>
  <c r="O14" i="7"/>
  <c r="O15" i="7"/>
  <c r="N15" i="7"/>
  <c r="N17" i="7"/>
  <c r="O17" i="7"/>
  <c r="O23" i="7"/>
  <c r="N23" i="7"/>
  <c r="N26" i="7"/>
  <c r="O26" i="7"/>
  <c r="O28" i="7"/>
  <c r="N28" i="7"/>
  <c r="N3" i="7"/>
  <c r="I37" i="7"/>
  <c r="O3" i="7"/>
  <c r="N6" i="7"/>
  <c r="O6" i="7"/>
  <c r="N10" i="7"/>
  <c r="O10" i="7"/>
  <c r="N12" i="7"/>
  <c r="N13" i="7"/>
  <c r="O13" i="7"/>
  <c r="O19" i="7"/>
  <c r="N19" i="7"/>
  <c r="N22" i="7"/>
  <c r="O22" i="7"/>
  <c r="O24" i="7"/>
  <c r="N24" i="7"/>
  <c r="N29" i="7"/>
  <c r="O29" i="7"/>
  <c r="N32" i="7"/>
  <c r="O32" i="7"/>
  <c r="L40" i="7"/>
  <c r="L39" i="7"/>
  <c r="L38" i="7"/>
  <c r="L37" i="7"/>
  <c r="L36" i="7"/>
  <c r="L35" i="7"/>
  <c r="N18" i="7"/>
  <c r="O18" i="7"/>
  <c r="O20" i="7"/>
  <c r="N20" i="7"/>
  <c r="O25" i="7"/>
  <c r="E35" i="7"/>
  <c r="G33" i="7"/>
  <c r="E33" i="7"/>
  <c r="N4" i="6"/>
  <c r="N12" i="6"/>
  <c r="N24" i="6"/>
  <c r="H31" i="6"/>
  <c r="I31" i="6" s="1"/>
  <c r="N31" i="6" s="1"/>
  <c r="G35" i="6"/>
  <c r="H6" i="6"/>
  <c r="I6" i="6" s="1"/>
  <c r="H10" i="6"/>
  <c r="I10" i="6" s="1"/>
  <c r="H16" i="6"/>
  <c r="I16" i="6" s="1"/>
  <c r="O16" i="6" s="1"/>
  <c r="H23" i="6"/>
  <c r="I23" i="6" s="1"/>
  <c r="N23" i="6" s="1"/>
  <c r="H30" i="6"/>
  <c r="I30" i="6" s="1"/>
  <c r="N30" i="6" s="1"/>
  <c r="N17" i="6"/>
  <c r="H21" i="6"/>
  <c r="I21" i="6" s="1"/>
  <c r="H22" i="6"/>
  <c r="I22" i="6" s="1"/>
  <c r="H28" i="6"/>
  <c r="I28" i="6" s="1"/>
  <c r="O31" i="6"/>
  <c r="O8" i="6"/>
  <c r="N8" i="6"/>
  <c r="O14" i="6"/>
  <c r="O6" i="6"/>
  <c r="N6" i="6"/>
  <c r="O30" i="6"/>
  <c r="O10" i="6"/>
  <c r="N10" i="6"/>
  <c r="O11" i="6"/>
  <c r="O15" i="6"/>
  <c r="N15" i="6"/>
  <c r="O17" i="6"/>
  <c r="O20" i="6"/>
  <c r="N20" i="6"/>
  <c r="N26" i="6"/>
  <c r="O26" i="6"/>
  <c r="O32" i="6"/>
  <c r="N32" i="6"/>
  <c r="G33" i="6"/>
  <c r="H5" i="6"/>
  <c r="I5" i="6" s="1"/>
  <c r="G36" i="6"/>
  <c r="O29" i="6"/>
  <c r="N29" i="6"/>
  <c r="L40" i="6"/>
  <c r="L39" i="6"/>
  <c r="L38" i="6"/>
  <c r="L37" i="6"/>
  <c r="L36" i="6"/>
  <c r="L35" i="6"/>
  <c r="E36" i="6"/>
  <c r="O4" i="6"/>
  <c r="N14" i="6"/>
  <c r="O22" i="6"/>
  <c r="N22" i="6"/>
  <c r="O23" i="6"/>
  <c r="O24" i="6"/>
  <c r="O27" i="6"/>
  <c r="N27" i="6"/>
  <c r="E35" i="6"/>
  <c r="H3" i="6"/>
  <c r="I3" i="6" s="1"/>
  <c r="E33" i="6"/>
  <c r="H24" i="1"/>
  <c r="I24" i="1" s="1"/>
  <c r="H27" i="1"/>
  <c r="I27" i="1" s="1"/>
  <c r="E36" i="1"/>
  <c r="H4" i="1"/>
  <c r="I4" i="1" s="1"/>
  <c r="N4" i="1" s="1"/>
  <c r="H7" i="1"/>
  <c r="I7" i="1" s="1"/>
  <c r="H17" i="1"/>
  <c r="I17" i="1" s="1"/>
  <c r="H19" i="1"/>
  <c r="I19" i="1" s="1"/>
  <c r="H20" i="1"/>
  <c r="I20" i="1" s="1"/>
  <c r="N20" i="1" s="1"/>
  <c r="N14" i="1"/>
  <c r="O14" i="1"/>
  <c r="N17" i="1"/>
  <c r="O17" i="1"/>
  <c r="L40" i="1"/>
  <c r="N10" i="1"/>
  <c r="O10" i="1"/>
  <c r="O12" i="1"/>
  <c r="N12" i="1"/>
  <c r="N13" i="1"/>
  <c r="O13" i="1"/>
  <c r="O23" i="1"/>
  <c r="N23" i="1"/>
  <c r="N27" i="1"/>
  <c r="O27" i="1"/>
  <c r="N6" i="1"/>
  <c r="O6" i="1"/>
  <c r="O7" i="1"/>
  <c r="N7" i="1"/>
  <c r="O8" i="1"/>
  <c r="N8" i="1"/>
  <c r="N9" i="1"/>
  <c r="O9" i="1"/>
  <c r="O19" i="1"/>
  <c r="N19" i="1"/>
  <c r="O22" i="1"/>
  <c r="N22" i="1"/>
  <c r="O24" i="1"/>
  <c r="N24" i="1"/>
  <c r="N25" i="1"/>
  <c r="O25" i="1"/>
  <c r="O29" i="1"/>
  <c r="N29" i="1"/>
  <c r="O32" i="1"/>
  <c r="N32" i="1"/>
  <c r="O11" i="1"/>
  <c r="N11" i="1"/>
  <c r="O16" i="1"/>
  <c r="N16" i="1"/>
  <c r="O4" i="1"/>
  <c r="N5" i="1"/>
  <c r="O5" i="1"/>
  <c r="O15" i="1"/>
  <c r="N15" i="1"/>
  <c r="O18" i="1"/>
  <c r="N18" i="1"/>
  <c r="O20" i="1"/>
  <c r="N21" i="1"/>
  <c r="O21" i="1"/>
  <c r="O28" i="1"/>
  <c r="N28" i="1"/>
  <c r="O30" i="1"/>
  <c r="N30" i="1"/>
  <c r="N31" i="1"/>
  <c r="O31" i="1"/>
  <c r="G33" i="1"/>
  <c r="L35" i="1"/>
  <c r="G36" i="1"/>
  <c r="E35" i="1"/>
  <c r="L36" i="1"/>
  <c r="L37" i="1"/>
  <c r="L38" i="1"/>
  <c r="L39" i="1"/>
  <c r="H3" i="1"/>
  <c r="I3" i="1" s="1"/>
  <c r="E33" i="1"/>
  <c r="G30" i="8"/>
  <c r="H7" i="8"/>
  <c r="I7" i="8" s="1"/>
  <c r="H9" i="8"/>
  <c r="I9" i="8" s="1"/>
  <c r="H22" i="8"/>
  <c r="I22" i="8" s="1"/>
  <c r="H25" i="8"/>
  <c r="I25" i="8" s="1"/>
  <c r="H3" i="8"/>
  <c r="I3" i="8" s="1"/>
  <c r="H11" i="8"/>
  <c r="I11" i="8" s="1"/>
  <c r="H14" i="8"/>
  <c r="I14" i="8" s="1"/>
  <c r="H17" i="8"/>
  <c r="I17" i="8" s="1"/>
  <c r="H20" i="8"/>
  <c r="I20" i="8" s="1"/>
  <c r="I30" i="8"/>
  <c r="I34" i="8"/>
  <c r="I35" i="8"/>
  <c r="I33" i="8"/>
  <c r="I32" i="8"/>
  <c r="I31" i="8"/>
  <c r="L30" i="8"/>
  <c r="L35" i="8"/>
  <c r="L34" i="8"/>
  <c r="L33" i="8"/>
  <c r="L32" i="8"/>
  <c r="L31" i="8"/>
  <c r="G28" i="8"/>
  <c r="G31" i="8"/>
  <c r="E30" i="8"/>
  <c r="E28" i="8"/>
  <c r="I43" i="11" l="1"/>
  <c r="F43" i="11"/>
  <c r="K42" i="11"/>
  <c r="K41" i="11"/>
  <c r="K40" i="11"/>
  <c r="K39" i="11"/>
  <c r="K38" i="11"/>
  <c r="K37" i="11"/>
  <c r="F41" i="10"/>
  <c r="K40" i="10"/>
  <c r="K39" i="10"/>
  <c r="K38" i="10"/>
  <c r="K37" i="10"/>
  <c r="K36" i="10"/>
  <c r="K35" i="10"/>
  <c r="I41" i="10"/>
  <c r="I43" i="9"/>
  <c r="K42" i="9"/>
  <c r="K41" i="9"/>
  <c r="K40" i="9"/>
  <c r="K39" i="9"/>
  <c r="K38" i="9"/>
  <c r="K37" i="9"/>
  <c r="F43" i="9"/>
  <c r="O12" i="7"/>
  <c r="I38" i="7"/>
  <c r="I35" i="7"/>
  <c r="I41" i="7" s="1"/>
  <c r="L41" i="7"/>
  <c r="I39" i="7"/>
  <c r="I36" i="7"/>
  <c r="N40" i="7"/>
  <c r="N39" i="7"/>
  <c r="N38" i="7"/>
  <c r="N37" i="7"/>
  <c r="N36" i="7"/>
  <c r="N35" i="7"/>
  <c r="N16" i="6"/>
  <c r="L41" i="6"/>
  <c r="I35" i="6"/>
  <c r="N3" i="6"/>
  <c r="I39" i="6"/>
  <c r="I38" i="6"/>
  <c r="I40" i="6"/>
  <c r="I37" i="6"/>
  <c r="I36" i="6"/>
  <c r="O3" i="6"/>
  <c r="O5" i="6"/>
  <c r="N5" i="6"/>
  <c r="L41" i="1"/>
  <c r="I35" i="1"/>
  <c r="I40" i="1"/>
  <c r="I39" i="1"/>
  <c r="I38" i="1"/>
  <c r="I37" i="1"/>
  <c r="I36" i="1"/>
  <c r="N40" i="1"/>
  <c r="N39" i="1"/>
  <c r="N38" i="1"/>
  <c r="N37" i="1"/>
  <c r="N36" i="1"/>
  <c r="N35" i="1"/>
  <c r="L36" i="8"/>
  <c r="I36" i="8"/>
  <c r="N35" i="8"/>
  <c r="N34" i="8"/>
  <c r="N33" i="8"/>
  <c r="N32" i="8"/>
  <c r="N31" i="8"/>
  <c r="N30" i="8"/>
  <c r="K43" i="11" l="1"/>
  <c r="L41" i="11" s="1"/>
  <c r="K41" i="10"/>
  <c r="L37" i="10" s="1"/>
  <c r="L39" i="10"/>
  <c r="L36" i="10"/>
  <c r="L40" i="10"/>
  <c r="K43" i="9"/>
  <c r="L37" i="9" s="1"/>
  <c r="L41" i="9"/>
  <c r="L40" i="9"/>
  <c r="L42" i="9"/>
  <c r="M42" i="9"/>
  <c r="L38" i="9"/>
  <c r="L39" i="9"/>
  <c r="N41" i="7"/>
  <c r="O37" i="7" s="1"/>
  <c r="O35" i="7"/>
  <c r="O38" i="7"/>
  <c r="O40" i="7"/>
  <c r="N40" i="6"/>
  <c r="N39" i="6"/>
  <c r="N38" i="6"/>
  <c r="N37" i="6"/>
  <c r="N36" i="6"/>
  <c r="N35" i="6"/>
  <c r="I41" i="6"/>
  <c r="I41" i="1"/>
  <c r="N41" i="1"/>
  <c r="O37" i="1" s="1"/>
  <c r="O40" i="1"/>
  <c r="N36" i="8"/>
  <c r="O33" i="8" s="1"/>
  <c r="O34" i="8"/>
  <c r="O35" i="8"/>
  <c r="L40" i="11" l="1"/>
  <c r="L39" i="11"/>
  <c r="L38" i="11"/>
  <c r="L37" i="11"/>
  <c r="L42" i="11"/>
  <c r="L35" i="10"/>
  <c r="L38" i="10"/>
  <c r="O36" i="7"/>
  <c r="O39" i="7"/>
  <c r="N41" i="6"/>
  <c r="O37" i="6" s="1"/>
  <c r="O36" i="1"/>
  <c r="O39" i="1"/>
  <c r="O38" i="1"/>
  <c r="O35" i="1"/>
  <c r="O32" i="8"/>
  <c r="O30" i="8"/>
  <c r="O31" i="8"/>
  <c r="O40" i="6" l="1"/>
  <c r="O36" i="6"/>
  <c r="O38" i="6"/>
  <c r="O35" i="6"/>
  <c r="O39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Tomasz Jastrzębski</author>
  </authors>
  <commentList>
    <comment ref="N3" authorId="0" shapeId="0" xr:uid="{014C528E-1CC8-4B1F-B393-E4257E7BB86E}">
      <text>
        <r>
          <rPr>
            <b/>
            <sz val="9"/>
            <color indexed="81"/>
            <rFont val="Tahoma"/>
            <charset val="1"/>
          </rPr>
          <t>Tomasz Jastrzębski:</t>
        </r>
        <r>
          <rPr>
            <sz val="9"/>
            <color indexed="81"/>
            <rFont val="Tahoma"/>
            <charset val="1"/>
          </rPr>
          <t xml:space="preserve">
Poprawka 2025-03-05</t>
        </r>
      </text>
    </comment>
    <comment ref="N26" authorId="0" shapeId="0" xr:uid="{ADD0FA34-E104-4B0B-8AC0-55A04D336440}">
      <text>
        <r>
          <rPr>
            <b/>
            <sz val="9"/>
            <color indexed="81"/>
            <rFont val="Tahoma"/>
            <charset val="1"/>
          </rPr>
          <t>Tomasz Jastrzębski:</t>
        </r>
        <r>
          <rPr>
            <sz val="9"/>
            <color indexed="81"/>
            <rFont val="Tahoma"/>
            <charset val="1"/>
          </rPr>
          <t xml:space="preserve">
Poprawka 2025-03-05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Tomasz Jastrzębski</author>
  </authors>
  <commentList>
    <comment ref="N7" authorId="0" shapeId="0" xr:uid="{6D1EEFA3-027E-434E-BDD9-2F13881CCC64}">
      <text>
        <r>
          <rPr>
            <b/>
            <sz val="9"/>
            <color indexed="81"/>
            <rFont val="Tahoma"/>
            <charset val="1"/>
          </rPr>
          <t>Tomasz Jastrzębski:</t>
        </r>
        <r>
          <rPr>
            <sz val="9"/>
            <color indexed="81"/>
            <rFont val="Tahoma"/>
            <charset val="1"/>
          </rPr>
          <t xml:space="preserve">
Poprawka 2025-03-05</t>
        </r>
      </text>
    </comment>
    <comment ref="N9" authorId="0" shapeId="0" xr:uid="{BAF3827D-1BDF-469F-BC4B-F4A5DFE38439}">
      <text>
        <r>
          <rPr>
            <b/>
            <sz val="9"/>
            <color indexed="81"/>
            <rFont val="Tahoma"/>
            <charset val="1"/>
          </rPr>
          <t>Tomasz Jastrzębski:</t>
        </r>
        <r>
          <rPr>
            <sz val="9"/>
            <color indexed="81"/>
            <rFont val="Tahoma"/>
            <charset val="1"/>
          </rPr>
          <t xml:space="preserve">
Poprawka 2025-03-05</t>
        </r>
      </text>
    </comment>
    <comment ref="N13" authorId="0" shapeId="0" xr:uid="{82560F18-2CFE-4DFE-BE8F-0C514AEA2EA1}">
      <text>
        <r>
          <rPr>
            <b/>
            <sz val="9"/>
            <color indexed="81"/>
            <rFont val="Tahoma"/>
            <charset val="1"/>
          </rPr>
          <t>Tomasz Jastrzębski:</t>
        </r>
        <r>
          <rPr>
            <sz val="9"/>
            <color indexed="81"/>
            <rFont val="Tahoma"/>
            <charset val="1"/>
          </rPr>
          <t xml:space="preserve">
Poprawka 2025-03-05</t>
        </r>
      </text>
    </comment>
    <comment ref="N18" authorId="0" shapeId="0" xr:uid="{D03B3431-C45B-4797-9C2B-94FF6292951F}">
      <text>
        <r>
          <rPr>
            <b/>
            <sz val="9"/>
            <color indexed="81"/>
            <rFont val="Tahoma"/>
            <charset val="1"/>
          </rPr>
          <t>Tomasz Jastrzębski:</t>
        </r>
        <r>
          <rPr>
            <sz val="9"/>
            <color indexed="81"/>
            <rFont val="Tahoma"/>
            <charset val="1"/>
          </rPr>
          <t xml:space="preserve">
Poprawka 2025-03-05</t>
        </r>
      </text>
    </comment>
    <comment ref="N19" authorId="0" shapeId="0" xr:uid="{C0C761F3-70C2-4A97-886B-9300EAC6EEB9}">
      <text>
        <r>
          <rPr>
            <b/>
            <sz val="9"/>
            <color indexed="81"/>
            <rFont val="Tahoma"/>
            <charset val="1"/>
          </rPr>
          <t>Tomasz Jastrzębski:</t>
        </r>
        <r>
          <rPr>
            <sz val="9"/>
            <color indexed="81"/>
            <rFont val="Tahoma"/>
            <charset val="1"/>
          </rPr>
          <t xml:space="preserve">
Poprawka 2025-03-05</t>
        </r>
      </text>
    </comment>
    <comment ref="N21" authorId="0" shapeId="0" xr:uid="{0B1BB782-A931-48AC-BE1F-C925DACD2E29}">
      <text>
        <r>
          <rPr>
            <b/>
            <sz val="9"/>
            <color indexed="81"/>
            <rFont val="Tahoma"/>
            <charset val="1"/>
          </rPr>
          <t>Tomasz Jastrzębski:</t>
        </r>
        <r>
          <rPr>
            <sz val="9"/>
            <color indexed="81"/>
            <rFont val="Tahoma"/>
            <charset val="1"/>
          </rPr>
          <t xml:space="preserve">
Poprawka 2025-03-05</t>
        </r>
      </text>
    </comment>
    <comment ref="N25" authorId="0" shapeId="0" xr:uid="{B1CDC71A-0FDA-4BE0-A77C-258610470E0E}">
      <text>
        <r>
          <rPr>
            <b/>
            <sz val="9"/>
            <color indexed="81"/>
            <rFont val="Tahoma"/>
            <charset val="1"/>
          </rPr>
          <t>Tomasz Jastrzębski:</t>
        </r>
        <r>
          <rPr>
            <sz val="9"/>
            <color indexed="81"/>
            <rFont val="Tahoma"/>
            <charset val="1"/>
          </rPr>
          <t xml:space="preserve">
Poprawka 2025-03-05</t>
        </r>
      </text>
    </comment>
    <comment ref="N28" authorId="0" shapeId="0" xr:uid="{746E05E2-FB6F-44B1-A6C5-79902634FBFC}">
      <text>
        <r>
          <rPr>
            <b/>
            <sz val="9"/>
            <color indexed="81"/>
            <rFont val="Tahoma"/>
            <charset val="1"/>
          </rPr>
          <t>Tomasz Jastrzębski:</t>
        </r>
        <r>
          <rPr>
            <sz val="9"/>
            <color indexed="81"/>
            <rFont val="Tahoma"/>
            <charset val="1"/>
          </rPr>
          <t xml:space="preserve">
Poprawka 2025-03-05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Tomasz Jastrzębski</author>
  </authors>
  <commentList>
    <comment ref="N7" authorId="0" shapeId="0" xr:uid="{3B18BC2E-B252-456B-ADAE-79CD3839080D}">
      <text>
        <r>
          <rPr>
            <b/>
            <sz val="9"/>
            <color indexed="81"/>
            <rFont val="Tahoma"/>
            <charset val="1"/>
          </rPr>
          <t>Tomasz Jastrzębski:</t>
        </r>
        <r>
          <rPr>
            <sz val="9"/>
            <color indexed="81"/>
            <rFont val="Tahoma"/>
            <charset val="1"/>
          </rPr>
          <t xml:space="preserve">
Poprawka 2025-03-05</t>
        </r>
      </text>
    </comment>
    <comment ref="N9" authorId="0" shapeId="0" xr:uid="{9B0A0C4A-143F-4893-B906-714FEF698D64}">
      <text>
        <r>
          <rPr>
            <b/>
            <sz val="9"/>
            <color indexed="81"/>
            <rFont val="Tahoma"/>
            <charset val="1"/>
          </rPr>
          <t>Tomasz Jastrzębski:</t>
        </r>
        <r>
          <rPr>
            <sz val="9"/>
            <color indexed="81"/>
            <rFont val="Tahoma"/>
            <charset val="1"/>
          </rPr>
          <t xml:space="preserve">
Poprawka 2025-03-05</t>
        </r>
      </text>
    </comment>
    <comment ref="N31" authorId="0" shapeId="0" xr:uid="{3267A94C-CE98-4E84-B78D-AA7F31B26145}">
      <text>
        <r>
          <rPr>
            <b/>
            <sz val="9"/>
            <color indexed="81"/>
            <rFont val="Tahoma"/>
            <charset val="1"/>
          </rPr>
          <t>Tomasz Jastrzębski:</t>
        </r>
        <r>
          <rPr>
            <sz val="9"/>
            <color indexed="81"/>
            <rFont val="Tahoma"/>
            <charset val="1"/>
          </rPr>
          <t xml:space="preserve">
Poprawka 2025-03-05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Tomasz Jastrzębski</author>
  </authors>
  <commentList>
    <comment ref="C5" authorId="0" shapeId="0" xr:uid="{E4B4673F-C9F1-4991-9850-4EA98F27E896}">
      <text>
        <r>
          <rPr>
            <b/>
            <sz val="9"/>
            <color indexed="81"/>
            <rFont val="Tahoma"/>
            <family val="2"/>
            <charset val="238"/>
          </rPr>
          <t>Tomasz Jastrzębski:</t>
        </r>
        <r>
          <rPr>
            <sz val="9"/>
            <color indexed="81"/>
            <rFont val="Tahoma"/>
            <family val="2"/>
            <charset val="238"/>
          </rPr>
          <t xml:space="preserve">
Obecny/na na wykładzie 19.XI</t>
        </r>
      </text>
    </comment>
    <comment ref="C7" authorId="0" shapeId="0" xr:uid="{70B6BFF1-C31C-4F0B-81C4-06B34B693AC3}">
      <text>
        <r>
          <rPr>
            <b/>
            <sz val="9"/>
            <color indexed="81"/>
            <rFont val="Tahoma"/>
            <family val="2"/>
            <charset val="238"/>
          </rPr>
          <t>Tomasz Jastrzębski:</t>
        </r>
        <r>
          <rPr>
            <sz val="9"/>
            <color indexed="81"/>
            <rFont val="Tahoma"/>
            <family val="2"/>
            <charset val="238"/>
          </rPr>
          <t xml:space="preserve">
Obecny/na na wykładzie 19.XI</t>
        </r>
      </text>
    </comment>
    <comment ref="C9" authorId="0" shapeId="0" xr:uid="{6FDF21BC-9D5C-45EE-A225-A28091F4BD17}">
      <text>
        <r>
          <rPr>
            <b/>
            <sz val="9"/>
            <color indexed="81"/>
            <rFont val="Tahoma"/>
            <family val="2"/>
            <charset val="238"/>
          </rPr>
          <t>Tomasz Jastrzębski:</t>
        </r>
        <r>
          <rPr>
            <sz val="9"/>
            <color indexed="81"/>
            <rFont val="Tahoma"/>
            <family val="2"/>
            <charset val="238"/>
          </rPr>
          <t xml:space="preserve">
Obecny/na na wykładzie 19.XI</t>
        </r>
      </text>
    </comment>
    <comment ref="N12" authorId="0" shapeId="0" xr:uid="{25CEC023-B18B-4BA8-9920-9CF24948858F}">
      <text>
        <r>
          <rPr>
            <b/>
            <sz val="9"/>
            <color indexed="81"/>
            <rFont val="Tahoma"/>
            <charset val="1"/>
          </rPr>
          <t>Tomasz Jastrzębski:</t>
        </r>
        <r>
          <rPr>
            <sz val="9"/>
            <color indexed="81"/>
            <rFont val="Tahoma"/>
            <charset val="1"/>
          </rPr>
          <t xml:space="preserve">
Poprawka 2025-03-05</t>
        </r>
      </text>
    </comment>
    <comment ref="N25" authorId="0" shapeId="0" xr:uid="{159DAB0D-C386-4C7C-9BA1-C59113DEC863}">
      <text>
        <r>
          <rPr>
            <b/>
            <sz val="9"/>
            <color indexed="81"/>
            <rFont val="Tahoma"/>
            <charset val="1"/>
          </rPr>
          <t>Tomasz Jastrzębski:</t>
        </r>
        <r>
          <rPr>
            <sz val="9"/>
            <color indexed="81"/>
            <rFont val="Tahoma"/>
            <charset val="1"/>
          </rPr>
          <t xml:space="preserve">
Poprawka 2025-03-05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Tomasz Jastrzębski</author>
  </authors>
  <commentList>
    <comment ref="K4" authorId="0" shapeId="0" xr:uid="{D6AFDF06-5FBA-49F4-BDBC-68B917244B58}">
      <text>
        <r>
          <rPr>
            <b/>
            <sz val="9"/>
            <color indexed="81"/>
            <rFont val="Tahoma"/>
            <charset val="1"/>
          </rPr>
          <t>Tomasz Jastrzębski:</t>
        </r>
        <r>
          <rPr>
            <sz val="9"/>
            <color indexed="81"/>
            <rFont val="Tahoma"/>
            <charset val="1"/>
          </rPr>
          <t xml:space="preserve">
Poprawka 2025-03-08</t>
        </r>
      </text>
    </comment>
    <comment ref="K7" authorId="0" shapeId="0" xr:uid="{540DE26C-B0D1-4EC7-9234-07C441C78408}">
      <text>
        <r>
          <rPr>
            <b/>
            <sz val="9"/>
            <color indexed="81"/>
            <rFont val="Tahoma"/>
            <charset val="1"/>
          </rPr>
          <t>Tomasz Jastrzębski:</t>
        </r>
        <r>
          <rPr>
            <sz val="9"/>
            <color indexed="81"/>
            <rFont val="Tahoma"/>
            <charset val="1"/>
          </rPr>
          <t xml:space="preserve">
Poprawka 2025-03-08</t>
        </r>
      </text>
    </comment>
    <comment ref="K14" authorId="0" shapeId="0" xr:uid="{B3D25819-AC7C-4928-8671-9CBB10310C48}">
      <text>
        <r>
          <rPr>
            <b/>
            <sz val="9"/>
            <color indexed="81"/>
            <rFont val="Tahoma"/>
            <charset val="1"/>
          </rPr>
          <t>Tomasz Jastrzębski:</t>
        </r>
        <r>
          <rPr>
            <sz val="9"/>
            <color indexed="81"/>
            <rFont val="Tahoma"/>
            <charset val="1"/>
          </rPr>
          <t xml:space="preserve">
Poprawka 2025-03-08</t>
        </r>
      </text>
    </comment>
    <comment ref="K27" authorId="0" shapeId="0" xr:uid="{FC591061-9BEB-42E4-9239-C8936EC4F417}">
      <text>
        <r>
          <rPr>
            <b/>
            <sz val="9"/>
            <color indexed="81"/>
            <rFont val="Tahoma"/>
            <charset val="1"/>
          </rPr>
          <t>Tomasz Jastrzębski:</t>
        </r>
        <r>
          <rPr>
            <sz val="9"/>
            <color indexed="81"/>
            <rFont val="Tahoma"/>
            <charset val="1"/>
          </rPr>
          <t xml:space="preserve">
Poprawka 2025-03-08</t>
        </r>
      </text>
    </comment>
    <comment ref="K30" authorId="0" shapeId="0" xr:uid="{28C86683-59AE-411A-8EE8-0FAF5FA528C2}">
      <text>
        <r>
          <rPr>
            <b/>
            <sz val="9"/>
            <color indexed="81"/>
            <rFont val="Tahoma"/>
            <charset val="1"/>
          </rPr>
          <t>Tomasz Jastrzębski:</t>
        </r>
        <r>
          <rPr>
            <sz val="9"/>
            <color indexed="81"/>
            <rFont val="Tahoma"/>
            <charset val="1"/>
          </rPr>
          <t xml:space="preserve">
Poprawka 2025-03-08</t>
        </r>
      </text>
    </comment>
    <comment ref="K32" authorId="0" shapeId="0" xr:uid="{89DE9E1D-D546-4075-BBD2-42A5736F07E0}">
      <text>
        <r>
          <rPr>
            <b/>
            <sz val="9"/>
            <color indexed="81"/>
            <rFont val="Tahoma"/>
            <charset val="1"/>
          </rPr>
          <t>Tomasz Jastrzębski:</t>
        </r>
        <r>
          <rPr>
            <sz val="9"/>
            <color indexed="81"/>
            <rFont val="Tahoma"/>
            <charset val="1"/>
          </rPr>
          <t xml:space="preserve">
Poprawka 2025-03-08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Tomasz Jastrzębski</author>
  </authors>
  <commentList>
    <comment ref="K8" authorId="0" shapeId="0" xr:uid="{2CB2FFDF-C060-47DE-9C95-49C0B92798D9}">
      <text>
        <r>
          <rPr>
            <b/>
            <sz val="9"/>
            <color indexed="81"/>
            <rFont val="Tahoma"/>
            <charset val="1"/>
          </rPr>
          <t>Tomasz Jastrzębski:</t>
        </r>
        <r>
          <rPr>
            <sz val="9"/>
            <color indexed="81"/>
            <rFont val="Tahoma"/>
            <charset val="1"/>
          </rPr>
          <t xml:space="preserve">
Poprawka 2025-03-08</t>
        </r>
      </text>
    </comment>
    <comment ref="K18" authorId="0" shapeId="0" xr:uid="{3ACF4625-3AA2-4D89-9415-DAF92D186454}">
      <text>
        <r>
          <rPr>
            <b/>
            <sz val="9"/>
            <color indexed="81"/>
            <rFont val="Tahoma"/>
            <charset val="1"/>
          </rPr>
          <t>Tomasz Jastrzębski:</t>
        </r>
        <r>
          <rPr>
            <sz val="9"/>
            <color indexed="81"/>
            <rFont val="Tahoma"/>
            <charset val="1"/>
          </rPr>
          <t xml:space="preserve">
Poprawka 2025-03-08</t>
        </r>
      </text>
    </comment>
    <comment ref="K24" authorId="0" shapeId="0" xr:uid="{E64DFF1A-B90D-4EE3-9DE5-04F6034A2DA6}">
      <text>
        <r>
          <rPr>
            <b/>
            <sz val="9"/>
            <color indexed="81"/>
            <rFont val="Tahoma"/>
            <charset val="1"/>
          </rPr>
          <t>Tomasz Jastrzębski:</t>
        </r>
        <r>
          <rPr>
            <sz val="9"/>
            <color indexed="81"/>
            <rFont val="Tahoma"/>
            <charset val="1"/>
          </rPr>
          <t xml:space="preserve">
Poprawka 2025-03-08</t>
        </r>
      </text>
    </comment>
    <comment ref="K28" authorId="0" shapeId="0" xr:uid="{22504BC4-6FC7-4E46-9E19-13C01D94F27A}">
      <text>
        <r>
          <rPr>
            <b/>
            <sz val="9"/>
            <color indexed="81"/>
            <rFont val="Tahoma"/>
            <charset val="1"/>
          </rPr>
          <t>Tomasz Jastrzębski:</t>
        </r>
        <r>
          <rPr>
            <sz val="9"/>
            <color indexed="81"/>
            <rFont val="Tahoma"/>
            <charset val="1"/>
          </rPr>
          <t xml:space="preserve">
Poprawka 2025-03-08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Tomasz Jastrzębski</author>
  </authors>
  <commentList>
    <comment ref="K3" authorId="0" shapeId="0" xr:uid="{2EDB0428-0A0E-47C9-BF4F-3B6A94390016}">
      <text>
        <r>
          <rPr>
            <b/>
            <sz val="9"/>
            <color indexed="81"/>
            <rFont val="Tahoma"/>
            <charset val="1"/>
          </rPr>
          <t>Tomasz Jastrzębski:</t>
        </r>
        <r>
          <rPr>
            <sz val="9"/>
            <color indexed="81"/>
            <rFont val="Tahoma"/>
            <charset val="1"/>
          </rPr>
          <t xml:space="preserve">
Poprawka 2025-03-08</t>
        </r>
      </text>
    </comment>
    <comment ref="K8" authorId="0" shapeId="0" xr:uid="{F534744B-73C0-4B4D-9358-9964B31BF448}">
      <text>
        <r>
          <rPr>
            <b/>
            <sz val="9"/>
            <color indexed="81"/>
            <rFont val="Tahoma"/>
            <charset val="1"/>
          </rPr>
          <t>Tomasz Jastrzębski:</t>
        </r>
        <r>
          <rPr>
            <sz val="9"/>
            <color indexed="81"/>
            <rFont val="Tahoma"/>
            <charset val="1"/>
          </rPr>
          <t xml:space="preserve">
Poprawka 2025-03-08</t>
        </r>
      </text>
    </comment>
    <comment ref="K10" authorId="0" shapeId="0" xr:uid="{638D22E5-F82E-455D-9051-3D730068207E}">
      <text>
        <r>
          <rPr>
            <b/>
            <sz val="9"/>
            <color indexed="81"/>
            <rFont val="Tahoma"/>
            <charset val="1"/>
          </rPr>
          <t>Tomasz Jastrzębski:</t>
        </r>
        <r>
          <rPr>
            <sz val="9"/>
            <color indexed="81"/>
            <rFont val="Tahoma"/>
            <charset val="1"/>
          </rPr>
          <t xml:space="preserve">
Poprawka 2025-03-08</t>
        </r>
      </text>
    </comment>
    <comment ref="K12" authorId="0" shapeId="0" xr:uid="{75521799-AA16-4BB3-ADF1-B9E2B0E49778}">
      <text>
        <r>
          <rPr>
            <b/>
            <sz val="9"/>
            <color indexed="81"/>
            <rFont val="Tahoma"/>
            <charset val="1"/>
          </rPr>
          <t>Tomasz Jastrzębski:</t>
        </r>
        <r>
          <rPr>
            <sz val="9"/>
            <color indexed="81"/>
            <rFont val="Tahoma"/>
            <charset val="1"/>
          </rPr>
          <t xml:space="preserve">
Poprawka 2025-03-08</t>
        </r>
      </text>
    </comment>
    <comment ref="K22" authorId="0" shapeId="0" xr:uid="{DC1389FA-7820-41B1-A6FC-E79DACCC45FD}">
      <text>
        <r>
          <rPr>
            <b/>
            <sz val="9"/>
            <color indexed="81"/>
            <rFont val="Tahoma"/>
            <charset val="1"/>
          </rPr>
          <t>Tomasz Jastrzębski:</t>
        </r>
        <r>
          <rPr>
            <sz val="9"/>
            <color indexed="81"/>
            <rFont val="Tahoma"/>
            <charset val="1"/>
          </rPr>
          <t xml:space="preserve">
Poprawka 2025-03-08</t>
        </r>
      </text>
    </comment>
    <comment ref="K23" authorId="0" shapeId="0" xr:uid="{655B911D-888E-46C4-B999-FB1EDAF3D3F6}">
      <text>
        <r>
          <rPr>
            <b/>
            <sz val="9"/>
            <color indexed="81"/>
            <rFont val="Tahoma"/>
            <charset val="1"/>
          </rPr>
          <t>Tomasz Jastrzębski:</t>
        </r>
        <r>
          <rPr>
            <sz val="9"/>
            <color indexed="81"/>
            <rFont val="Tahoma"/>
            <charset val="1"/>
          </rPr>
          <t xml:space="preserve">
Poprawka 2025-03-08</t>
        </r>
      </text>
    </comment>
    <comment ref="K24" authorId="0" shapeId="0" xr:uid="{0A48AFA0-AA77-44CF-8665-D290E4CAB6D7}">
      <text>
        <r>
          <rPr>
            <b/>
            <sz val="9"/>
            <color indexed="81"/>
            <rFont val="Tahoma"/>
            <charset val="1"/>
          </rPr>
          <t>Tomasz Jastrzębski:</t>
        </r>
        <r>
          <rPr>
            <sz val="9"/>
            <color indexed="81"/>
            <rFont val="Tahoma"/>
            <charset val="1"/>
          </rPr>
          <t xml:space="preserve">
Poprawka 2025-03-08</t>
        </r>
      </text>
    </comment>
    <comment ref="K25" authorId="0" shapeId="0" xr:uid="{221D6B17-5FF4-41FB-9262-84EA07AD52BC}">
      <text>
        <r>
          <rPr>
            <b/>
            <sz val="9"/>
            <color indexed="81"/>
            <rFont val="Tahoma"/>
            <charset val="1"/>
          </rPr>
          <t>Tomasz Jastrzębski:</t>
        </r>
        <r>
          <rPr>
            <sz val="9"/>
            <color indexed="81"/>
            <rFont val="Tahoma"/>
            <charset val="1"/>
          </rPr>
          <t xml:space="preserve">
Poprawka 2025-03-08</t>
        </r>
      </text>
    </comment>
    <comment ref="K30" authorId="0" shapeId="0" xr:uid="{0D742710-DD66-436F-AFC7-6F5A94F23D4B}">
      <text>
        <r>
          <rPr>
            <b/>
            <sz val="9"/>
            <color indexed="81"/>
            <rFont val="Tahoma"/>
            <charset val="1"/>
          </rPr>
          <t>Tomasz Jastrzębski:</t>
        </r>
        <r>
          <rPr>
            <sz val="9"/>
            <color indexed="81"/>
            <rFont val="Tahoma"/>
            <charset val="1"/>
          </rPr>
          <t xml:space="preserve">
Poprawka 2025-03-08</t>
        </r>
      </text>
    </comment>
    <comment ref="K31" authorId="0" shapeId="0" xr:uid="{8BF7843B-DF50-493F-B048-018B35A6B0E9}">
      <text>
        <r>
          <rPr>
            <b/>
            <sz val="9"/>
            <color indexed="81"/>
            <rFont val="Tahoma"/>
            <charset val="1"/>
          </rPr>
          <t>Tomasz Jastrzębski:</t>
        </r>
        <r>
          <rPr>
            <sz val="9"/>
            <color indexed="81"/>
            <rFont val="Tahoma"/>
            <charset val="1"/>
          </rPr>
          <t xml:space="preserve">
Poprawka 2025-03-08</t>
        </r>
      </text>
    </comment>
    <comment ref="K33" authorId="0" shapeId="0" xr:uid="{BE41E869-7698-4826-92B3-AF2DA4817523}">
      <text>
        <r>
          <rPr>
            <b/>
            <sz val="9"/>
            <color indexed="81"/>
            <rFont val="Tahoma"/>
            <charset val="1"/>
          </rPr>
          <t>Tomasz Jastrzębski:</t>
        </r>
        <r>
          <rPr>
            <sz val="9"/>
            <color indexed="81"/>
            <rFont val="Tahoma"/>
            <charset val="1"/>
          </rPr>
          <t xml:space="preserve">
Poprawka 2025-03-08</t>
        </r>
      </text>
    </comment>
  </commentList>
</comments>
</file>

<file path=xl/sharedStrings.xml><?xml version="1.0" encoding="utf-8"?>
<sst xmlns="http://schemas.openxmlformats.org/spreadsheetml/2006/main" count="429" uniqueCount="145">
  <si>
    <t>Aktywność</t>
  </si>
  <si>
    <t>Kolokwium 1</t>
  </si>
  <si>
    <t>Lp.</t>
  </si>
  <si>
    <t>Nr albumu</t>
  </si>
  <si>
    <t>&gt;50%</t>
  </si>
  <si>
    <t>&lt;=50%</t>
  </si>
  <si>
    <t>S12-02</t>
  </si>
  <si>
    <t>S13-02</t>
  </si>
  <si>
    <t>S11-04</t>
  </si>
  <si>
    <t>298849</t>
  </si>
  <si>
    <t>298889</t>
  </si>
  <si>
    <t>298925</t>
  </si>
  <si>
    <t>298702</t>
  </si>
  <si>
    <t>290995</t>
  </si>
  <si>
    <t>298432</t>
  </si>
  <si>
    <t>286278</t>
  </si>
  <si>
    <t>292784</t>
  </si>
  <si>
    <t>297116</t>
  </si>
  <si>
    <t>298933</t>
  </si>
  <si>
    <t>298945</t>
  </si>
  <si>
    <t>279409</t>
  </si>
  <si>
    <t>298820</t>
  </si>
  <si>
    <t>298914</t>
  </si>
  <si>
    <t>301611</t>
  </si>
  <si>
    <t>298949</t>
  </si>
  <si>
    <t>290176</t>
  </si>
  <si>
    <t>265346</t>
  </si>
  <si>
    <t>298681</t>
  </si>
  <si>
    <t>298845</t>
  </si>
  <si>
    <t>298898</t>
  </si>
  <si>
    <t>298877</t>
  </si>
  <si>
    <t>298808</t>
  </si>
  <si>
    <t>297688</t>
  </si>
  <si>
    <t>298868</t>
  </si>
  <si>
    <t>298858</t>
  </si>
  <si>
    <t>298816</t>
  </si>
  <si>
    <t>293893</t>
  </si>
  <si>
    <t>298862</t>
  </si>
  <si>
    <t>S12-32</t>
  </si>
  <si>
    <t>N11-03</t>
  </si>
  <si>
    <t>Pierwszy termin</t>
  </si>
  <si>
    <t>SUMA [%]</t>
  </si>
  <si>
    <t xml:space="preserve">298293 </t>
  </si>
  <si>
    <t xml:space="preserve">298258 </t>
  </si>
  <si>
    <t xml:space="preserve">298316 </t>
  </si>
  <si>
    <t xml:space="preserve">298266 </t>
  </si>
  <si>
    <t xml:space="preserve">298260 </t>
  </si>
  <si>
    <t xml:space="preserve">298259 </t>
  </si>
  <si>
    <t xml:space="preserve">251632 </t>
  </si>
  <si>
    <t xml:space="preserve">298254 </t>
  </si>
  <si>
    <t xml:space="preserve">298249 </t>
  </si>
  <si>
    <t xml:space="preserve">292204 </t>
  </si>
  <si>
    <t xml:space="preserve">298346 </t>
  </si>
  <si>
    <t xml:space="preserve">298360 </t>
  </si>
  <si>
    <t xml:space="preserve">292790 </t>
  </si>
  <si>
    <t xml:space="preserve">298238 </t>
  </si>
  <si>
    <t xml:space="preserve">298295 </t>
  </si>
  <si>
    <t xml:space="preserve">298261 </t>
  </si>
  <si>
    <t xml:space="preserve">298350 </t>
  </si>
  <si>
    <t xml:space="preserve">298324 </t>
  </si>
  <si>
    <t xml:space="preserve">298257 </t>
  </si>
  <si>
    <t xml:space="preserve">298263 </t>
  </si>
  <si>
    <t xml:space="preserve">298256 </t>
  </si>
  <si>
    <t xml:space="preserve">298251 </t>
  </si>
  <si>
    <t xml:space="preserve">298356 </t>
  </si>
  <si>
    <t xml:space="preserve">298278 </t>
  </si>
  <si>
    <t xml:space="preserve">298302 </t>
  </si>
  <si>
    <t xml:space="preserve">298326 </t>
  </si>
  <si>
    <t xml:space="preserve">298328 </t>
  </si>
  <si>
    <t xml:space="preserve">298371 </t>
  </si>
  <si>
    <t>5.0</t>
  </si>
  <si>
    <t>4.5</t>
  </si>
  <si>
    <t>4.0</t>
  </si>
  <si>
    <t>3.5</t>
  </si>
  <si>
    <t>3.0</t>
  </si>
  <si>
    <t>2.0</t>
  </si>
  <si>
    <t>Σ</t>
  </si>
  <si>
    <t>N11-04</t>
  </si>
  <si>
    <t xml:space="preserve">291874 </t>
  </si>
  <si>
    <t xml:space="preserve">301345 </t>
  </si>
  <si>
    <t xml:space="preserve">298321 </t>
  </si>
  <si>
    <t xml:space="preserve">298291 </t>
  </si>
  <si>
    <t xml:space="preserve">298325 </t>
  </si>
  <si>
    <t xml:space="preserve">298279 </t>
  </si>
  <si>
    <t xml:space="preserve">298361 </t>
  </si>
  <si>
    <t xml:space="preserve">298336 </t>
  </si>
  <si>
    <t xml:space="preserve">298298 </t>
  </si>
  <si>
    <t xml:space="preserve">298315 </t>
  </si>
  <si>
    <t xml:space="preserve">298345 </t>
  </si>
  <si>
    <t xml:space="preserve">298339 </t>
  </si>
  <si>
    <t xml:space="preserve">298296 </t>
  </si>
  <si>
    <t xml:space="preserve">298300 </t>
  </si>
  <si>
    <t xml:space="preserve">298262 </t>
  </si>
  <si>
    <t xml:space="preserve">298355 </t>
  </si>
  <si>
    <t xml:space="preserve">298294 </t>
  </si>
  <si>
    <t xml:space="preserve">298285 </t>
  </si>
  <si>
    <t xml:space="preserve">298354 </t>
  </si>
  <si>
    <t xml:space="preserve">298317 </t>
  </si>
  <si>
    <t xml:space="preserve">298271 </t>
  </si>
  <si>
    <t xml:space="preserve">298358 </t>
  </si>
  <si>
    <t xml:space="preserve">298307 </t>
  </si>
  <si>
    <t xml:space="preserve">298241 </t>
  </si>
  <si>
    <t xml:space="preserve">298274 </t>
  </si>
  <si>
    <t xml:space="preserve">298270 </t>
  </si>
  <si>
    <t xml:space="preserve">298323 </t>
  </si>
  <si>
    <t xml:space="preserve">298272 </t>
  </si>
  <si>
    <t xml:space="preserve">298362 </t>
  </si>
  <si>
    <t xml:space="preserve">298341 </t>
  </si>
  <si>
    <t>N13-01</t>
  </si>
  <si>
    <t xml:space="preserve">298752 </t>
  </si>
  <si>
    <t xml:space="preserve">298736 </t>
  </si>
  <si>
    <t xml:space="preserve">298772 </t>
  </si>
  <si>
    <t xml:space="preserve">301393 </t>
  </si>
  <si>
    <t xml:space="preserve">298758 </t>
  </si>
  <si>
    <t xml:space="preserve">298707 </t>
  </si>
  <si>
    <t xml:space="preserve">298283 </t>
  </si>
  <si>
    <t xml:space="preserve">298749 </t>
  </si>
  <si>
    <t xml:space="preserve">298787 </t>
  </si>
  <si>
    <t xml:space="preserve">301407 </t>
  </si>
  <si>
    <t xml:space="preserve">298798 </t>
  </si>
  <si>
    <t xml:space="preserve">298708 </t>
  </si>
  <si>
    <t xml:space="preserve">298706 </t>
  </si>
  <si>
    <t xml:space="preserve">298804 </t>
  </si>
  <si>
    <t xml:space="preserve">301394 </t>
  </si>
  <si>
    <t xml:space="preserve">243353 </t>
  </si>
  <si>
    <t xml:space="preserve">298717 </t>
  </si>
  <si>
    <t xml:space="preserve">289780 </t>
  </si>
  <si>
    <t xml:space="preserve">301404 </t>
  </si>
  <si>
    <t xml:space="preserve">298742 </t>
  </si>
  <si>
    <t xml:space="preserve">273993 </t>
  </si>
  <si>
    <t xml:space="preserve">298786 </t>
  </si>
  <si>
    <t xml:space="preserve">301411 </t>
  </si>
  <si>
    <t xml:space="preserve">301395 </t>
  </si>
  <si>
    <t xml:space="preserve">298726 </t>
  </si>
  <si>
    <t xml:space="preserve">298705 </t>
  </si>
  <si>
    <t xml:space="preserve">298788 </t>
  </si>
  <si>
    <t xml:space="preserve">291868 </t>
  </si>
  <si>
    <t xml:space="preserve">298719 </t>
  </si>
  <si>
    <t xml:space="preserve">232758 </t>
  </si>
  <si>
    <t>Kolokwium 2</t>
  </si>
  <si>
    <t>Termin poprawkowy</t>
  </si>
  <si>
    <t>Ostatecznie</t>
  </si>
  <si>
    <t>OCENA</t>
  </si>
  <si>
    <t>DATA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</si>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</sst>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#,##0.0"/>
  </numFmts>
  <fonts count="13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0"/>
      <name val="Arial"/>
      <family val="2"/>
      <charset val="238"/>
    </font>
    <font>
      <b/>
      <sz val="14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10"/>
      <name val="Albany;Arial;Luxi Sans;Helvetic"/>
      <family val="2"/>
      <charset val="238"/>
    </font>
    <font>
      <b/>
      <sz val="16"/>
      <name val="Cambria"/>
      <family val="1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charset val="1"/>
    </font>
    <font>
      <sz val="9"/>
      <color indexed="81"/>
      <name val="Tahoma"/>
      <charset val="1"/>
    </font>
  </fonts>
  <fills count="1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33CCFF"/>
        <bgColor indexed="64"/>
      </patternFill>
    </fill>
    <fill>
      <patternFill patternType="solid">
        <fgColor rgb="FF6699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4">
    <border>
      <left/>
      <right/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7" fillId="0" borderId="0"/>
  </cellStyleXfs>
  <cellXfs count="67">
    <xf numFmtId="0" fontId="0" fillId="0" borderId="0" xfId="0"/>
    <xf numFmtId="0" fontId="3" fillId="0" borderId="0" xfId="2" applyFont="1" applyAlignment="1">
      <alignment horizontal="center"/>
    </xf>
    <xf numFmtId="0" fontId="5" fillId="2" borderId="1" xfId="2" applyFont="1" applyFill="1" applyBorder="1" applyAlignment="1">
      <alignment horizontal="center" vertical="center" textRotation="90" wrapText="1"/>
    </xf>
    <xf numFmtId="0" fontId="5" fillId="2" borderId="2" xfId="2" applyFont="1" applyFill="1" applyBorder="1" applyAlignment="1">
      <alignment horizontal="center" vertical="center" wrapText="1"/>
    </xf>
    <xf numFmtId="0" fontId="5" fillId="2" borderId="3" xfId="2" applyFont="1" applyFill="1" applyBorder="1" applyAlignment="1">
      <alignment horizontal="center" vertical="center" wrapText="1"/>
    </xf>
    <xf numFmtId="0" fontId="3" fillId="0" borderId="0" xfId="2" applyFont="1"/>
    <xf numFmtId="0" fontId="5" fillId="0" borderId="4" xfId="2" applyFont="1" applyBorder="1" applyAlignment="1">
      <alignment horizontal="center" vertical="center" wrapText="1"/>
    </xf>
    <xf numFmtId="0" fontId="5" fillId="2" borderId="5" xfId="2" applyFont="1" applyFill="1" applyBorder="1" applyAlignment="1">
      <alignment horizontal="center" vertical="center" wrapText="1"/>
    </xf>
    <xf numFmtId="3" fontId="6" fillId="2" borderId="6" xfId="2" applyNumberFormat="1" applyFont="1" applyFill="1" applyBorder="1" applyAlignment="1">
      <alignment horizontal="center" vertical="center" wrapText="1"/>
    </xf>
    <xf numFmtId="14" fontId="6" fillId="2" borderId="7" xfId="2" applyNumberFormat="1" applyFont="1" applyFill="1" applyBorder="1" applyAlignment="1">
      <alignment horizontal="center" vertical="center" wrapText="1"/>
    </xf>
    <xf numFmtId="0" fontId="3" fillId="0" borderId="8" xfId="3" applyFont="1" applyBorder="1" applyAlignment="1">
      <alignment horizontal="center" vertical="center"/>
    </xf>
    <xf numFmtId="3" fontId="3" fillId="2" borderId="9" xfId="2" applyNumberFormat="1" applyFont="1" applyFill="1" applyBorder="1" applyAlignment="1">
      <alignment horizontal="center" vertical="center"/>
    </xf>
    <xf numFmtId="3" fontId="3" fillId="2" borderId="10" xfId="1" applyNumberFormat="1" applyFont="1" applyFill="1" applyBorder="1" applyAlignment="1">
      <alignment horizontal="center" vertical="center"/>
    </xf>
    <xf numFmtId="164" fontId="3" fillId="2" borderId="11" xfId="1" applyNumberFormat="1" applyFont="1" applyFill="1" applyBorder="1" applyAlignment="1">
      <alignment horizontal="center" vertical="center"/>
    </xf>
    <xf numFmtId="164" fontId="3" fillId="0" borderId="0" xfId="2" applyNumberFormat="1" applyFont="1" applyAlignment="1">
      <alignment horizontal="center" vertical="center"/>
    </xf>
    <xf numFmtId="0" fontId="3" fillId="0" borderId="0" xfId="2" applyFont="1" applyAlignment="1">
      <alignment horizontal="center" vertical="center" textRotation="180"/>
    </xf>
    <xf numFmtId="0" fontId="3" fillId="3" borderId="12" xfId="2" applyFont="1" applyFill="1" applyBorder="1" applyAlignment="1">
      <alignment horizontal="center" vertical="center"/>
    </xf>
    <xf numFmtId="0" fontId="3" fillId="3" borderId="13" xfId="2" applyFont="1" applyFill="1" applyBorder="1" applyAlignment="1">
      <alignment horizontal="center" vertical="center"/>
    </xf>
    <xf numFmtId="0" fontId="3" fillId="4" borderId="14" xfId="2" applyFont="1" applyFill="1" applyBorder="1" applyAlignment="1">
      <alignment horizontal="center" vertical="center"/>
    </xf>
    <xf numFmtId="0" fontId="3" fillId="4" borderId="15" xfId="2" applyFont="1" applyFill="1" applyBorder="1" applyAlignment="1">
      <alignment horizontal="center" vertical="center"/>
    </xf>
    <xf numFmtId="0" fontId="4" fillId="5" borderId="0" xfId="2" applyFont="1" applyFill="1" applyAlignment="1">
      <alignment horizontal="center" vertical="center" wrapText="1"/>
    </xf>
    <xf numFmtId="0" fontId="4" fillId="6" borderId="0" xfId="2" applyFont="1" applyFill="1" applyAlignment="1">
      <alignment horizontal="center" vertical="center" wrapText="1"/>
    </xf>
    <xf numFmtId="0" fontId="4" fillId="7" borderId="0" xfId="2" applyFont="1" applyFill="1" applyAlignment="1">
      <alignment horizontal="center" vertical="center" wrapText="1"/>
    </xf>
    <xf numFmtId="0" fontId="3" fillId="2" borderId="10" xfId="1" applyNumberFormat="1" applyFont="1" applyFill="1" applyBorder="1" applyAlignment="1">
      <alignment horizontal="center" vertical="center"/>
    </xf>
    <xf numFmtId="0" fontId="6" fillId="2" borderId="6" xfId="2" applyFont="1" applyFill="1" applyBorder="1" applyAlignment="1">
      <alignment horizontal="center" vertical="center" wrapText="1"/>
    </xf>
    <xf numFmtId="0" fontId="3" fillId="2" borderId="9" xfId="2" applyFont="1" applyFill="1" applyBorder="1" applyAlignment="1">
      <alignment horizontal="center" vertical="center"/>
    </xf>
    <xf numFmtId="0" fontId="3" fillId="8" borderId="19" xfId="2" applyFont="1" applyFill="1" applyBorder="1" applyAlignment="1">
      <alignment horizontal="center" vertical="center"/>
    </xf>
    <xf numFmtId="0" fontId="3" fillId="8" borderId="20" xfId="2" applyFont="1" applyFill="1" applyBorder="1" applyAlignment="1">
      <alignment horizontal="center" vertical="center"/>
    </xf>
    <xf numFmtId="0" fontId="3" fillId="8" borderId="21" xfId="2" applyFont="1" applyFill="1" applyBorder="1" applyAlignment="1">
      <alignment horizontal="center" vertical="center"/>
    </xf>
    <xf numFmtId="0" fontId="8" fillId="0" borderId="0" xfId="2" applyFont="1" applyAlignment="1">
      <alignment horizontal="right" vertical="center"/>
    </xf>
    <xf numFmtId="0" fontId="5" fillId="0" borderId="0" xfId="2" applyFont="1" applyAlignment="1">
      <alignment horizontal="center" vertical="center"/>
    </xf>
    <xf numFmtId="0" fontId="5" fillId="9" borderId="2" xfId="2" applyFont="1" applyFill="1" applyBorder="1" applyAlignment="1">
      <alignment horizontal="center" vertical="center" wrapText="1"/>
    </xf>
    <xf numFmtId="0" fontId="5" fillId="9" borderId="22" xfId="2" applyFont="1" applyFill="1" applyBorder="1" applyAlignment="1">
      <alignment horizontal="center" vertical="center" wrapText="1"/>
    </xf>
    <xf numFmtId="0" fontId="5" fillId="10" borderId="16" xfId="2" applyFont="1" applyFill="1" applyBorder="1" applyAlignment="1">
      <alignment horizontal="center" vertical="center" wrapText="1"/>
    </xf>
    <xf numFmtId="0" fontId="5" fillId="10" borderId="3" xfId="2" applyFont="1" applyFill="1" applyBorder="1" applyAlignment="1">
      <alignment horizontal="center" vertical="center" wrapText="1"/>
    </xf>
    <xf numFmtId="3" fontId="6" fillId="9" borderId="6" xfId="2" applyNumberFormat="1" applyFont="1" applyFill="1" applyBorder="1" applyAlignment="1">
      <alignment horizontal="center" vertical="center" wrapText="1"/>
    </xf>
    <xf numFmtId="14" fontId="6" fillId="9" borderId="7" xfId="2" applyNumberFormat="1" applyFont="1" applyFill="1" applyBorder="1" applyAlignment="1">
      <alignment horizontal="center" vertical="center" wrapText="1"/>
    </xf>
    <xf numFmtId="0" fontId="6" fillId="10" borderId="5" xfId="2" applyFont="1" applyFill="1" applyBorder="1" applyAlignment="1">
      <alignment horizontal="center" vertical="center" wrapText="1"/>
    </xf>
    <xf numFmtId="14" fontId="6" fillId="10" borderId="17" xfId="2" applyNumberFormat="1" applyFont="1" applyFill="1" applyBorder="1" applyAlignment="1">
      <alignment horizontal="center" vertical="center" wrapText="1"/>
    </xf>
    <xf numFmtId="3" fontId="3" fillId="9" borderId="10" xfId="1" applyNumberFormat="1" applyFont="1" applyFill="1" applyBorder="1" applyAlignment="1">
      <alignment horizontal="center" vertical="center"/>
    </xf>
    <xf numFmtId="164" fontId="3" fillId="9" borderId="11" xfId="1" applyNumberFormat="1" applyFont="1" applyFill="1" applyBorder="1" applyAlignment="1">
      <alignment horizontal="center" vertical="center"/>
    </xf>
    <xf numFmtId="165" fontId="3" fillId="10" borderId="9" xfId="2" applyNumberFormat="1" applyFont="1" applyFill="1" applyBorder="1" applyAlignment="1">
      <alignment horizontal="center" vertical="center"/>
    </xf>
    <xf numFmtId="0" fontId="3" fillId="10" borderId="18" xfId="2" applyFont="1" applyFill="1" applyBorder="1" applyAlignment="1">
      <alignment horizontal="center" vertical="center"/>
    </xf>
    <xf numFmtId="0" fontId="6" fillId="9" borderId="6" xfId="2" applyFont="1" applyFill="1" applyBorder="1" applyAlignment="1">
      <alignment horizontal="center" vertical="center" wrapText="1"/>
    </xf>
    <xf numFmtId="0" fontId="3" fillId="9" borderId="10" xfId="1" applyNumberFormat="1" applyFont="1" applyFill="1" applyBorder="1" applyAlignment="1">
      <alignment horizontal="center" vertical="center"/>
    </xf>
    <xf numFmtId="0" fontId="5" fillId="2" borderId="16" xfId="2" applyFont="1" applyFill="1" applyBorder="1" applyAlignment="1">
      <alignment horizontal="center" vertical="center" wrapText="1"/>
    </xf>
    <xf numFmtId="0" fontId="5" fillId="11" borderId="3" xfId="2" applyFont="1" applyFill="1" applyBorder="1" applyAlignment="1">
      <alignment horizontal="center" vertical="center" wrapText="1"/>
    </xf>
    <xf numFmtId="0" fontId="5" fillId="11" borderId="22" xfId="2" applyFont="1" applyFill="1" applyBorder="1" applyAlignment="1">
      <alignment horizontal="center" vertical="center" wrapText="1"/>
    </xf>
    <xf numFmtId="0" fontId="6" fillId="2" borderId="5" xfId="2" applyFont="1" applyFill="1" applyBorder="1" applyAlignment="1">
      <alignment horizontal="center" vertical="center" wrapText="1"/>
    </xf>
    <xf numFmtId="14" fontId="6" fillId="2" borderId="17" xfId="2" applyNumberFormat="1" applyFont="1" applyFill="1" applyBorder="1" applyAlignment="1">
      <alignment horizontal="center" vertical="center" wrapText="1"/>
    </xf>
    <xf numFmtId="0" fontId="6" fillId="11" borderId="17" xfId="2" applyFont="1" applyFill="1" applyBorder="1" applyAlignment="1">
      <alignment horizontal="center" vertical="center" wrapText="1"/>
    </xf>
    <xf numFmtId="14" fontId="6" fillId="11" borderId="7" xfId="2" applyNumberFormat="1" applyFont="1" applyFill="1" applyBorder="1" applyAlignment="1">
      <alignment horizontal="center" vertical="center" wrapText="1"/>
    </xf>
    <xf numFmtId="165" fontId="3" fillId="2" borderId="9" xfId="2" applyNumberFormat="1" applyFont="1" applyFill="1" applyBorder="1" applyAlignment="1">
      <alignment horizontal="center" vertical="center"/>
    </xf>
    <xf numFmtId="0" fontId="3" fillId="2" borderId="18" xfId="2" applyFont="1" applyFill="1" applyBorder="1" applyAlignment="1">
      <alignment horizontal="center" vertical="center"/>
    </xf>
    <xf numFmtId="0" fontId="3" fillId="11" borderId="18" xfId="2" applyFont="1" applyFill="1" applyBorder="1" applyAlignment="1">
      <alignment horizontal="center" vertical="center"/>
    </xf>
    <xf numFmtId="165" fontId="3" fillId="11" borderId="9" xfId="2" applyNumberFormat="1" applyFont="1" applyFill="1" applyBorder="1" applyAlignment="1">
      <alignment horizontal="center" vertical="center"/>
    </xf>
    <xf numFmtId="0" fontId="3" fillId="11" borderId="11" xfId="2" applyFont="1" applyFill="1" applyBorder="1" applyAlignment="1">
      <alignment horizontal="center" vertical="center"/>
    </xf>
    <xf numFmtId="0" fontId="1" fillId="0" borderId="0" xfId="0" applyFont="1"/>
    <xf numFmtId="0" fontId="5" fillId="12" borderId="2" xfId="2" applyFont="1" applyFill="1" applyBorder="1" applyAlignment="1">
      <alignment horizontal="center" vertical="center" wrapText="1"/>
    </xf>
    <xf numFmtId="14" fontId="5" fillId="12" borderId="23" xfId="2" applyNumberFormat="1" applyFont="1" applyFill="1" applyBorder="1" applyAlignment="1">
      <alignment horizontal="center" vertical="center"/>
    </xf>
    <xf numFmtId="14" fontId="6" fillId="12" borderId="6" xfId="2" applyNumberFormat="1" applyFont="1" applyFill="1" applyBorder="1" applyAlignment="1">
      <alignment horizontal="center" vertical="center" wrapText="1"/>
    </xf>
    <xf numFmtId="0" fontId="6" fillId="12" borderId="7" xfId="2" applyFont="1" applyFill="1" applyBorder="1" applyAlignment="1">
      <alignment horizontal="center" vertical="center" wrapText="1"/>
    </xf>
    <xf numFmtId="0" fontId="3" fillId="12" borderId="10" xfId="2" applyFont="1" applyFill="1" applyBorder="1" applyAlignment="1">
      <alignment horizontal="center" vertical="center"/>
    </xf>
    <xf numFmtId="14" fontId="3" fillId="12" borderId="11" xfId="3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 textRotation="180"/>
    </xf>
    <xf numFmtId="9" fontId="3" fillId="0" borderId="0" xfId="2" applyNumberFormat="1" applyFont="1" applyAlignment="1">
      <alignment horizontal="left" vertical="center" indent="2"/>
    </xf>
    <xf numFmtId="4" fontId="3" fillId="0" borderId="0" xfId="2" applyNumberFormat="1" applyFont="1"/>
  </cellXfs>
  <cellStyles count="4">
    <cellStyle name="Normalny" xfId="0" builtinId="0"/>
    <cellStyle name="Normalny 2" xfId="3" xr:uid="{76EE93D7-6C67-4624-AE64-C5073C60FEE6}"/>
    <cellStyle name="Normalny 3" xfId="2" xr:uid="{133FE795-5AA5-4EF0-9B3E-F5A07EC9AA15}"/>
    <cellStyle name="Procentowy" xfId="1" builtinId="5"/>
  </cellStyles>
  <dxfs count="326">
    <dxf>
      <font>
        <strike val="0"/>
        <color theme="5" tint="-0.499984740745262"/>
      </font>
      <fill>
        <patternFill>
          <bgColor theme="5" tint="0.39994506668294322"/>
        </patternFill>
      </fill>
    </dxf>
    <dxf>
      <font>
        <strike val="0"/>
        <color theme="7" tint="-0.24994659260841701"/>
      </font>
      <fill>
        <patternFill>
          <bgColor theme="7" tint="0.79998168889431442"/>
        </patternFill>
      </fill>
    </dxf>
    <dxf>
      <font>
        <strike val="0"/>
        <color theme="4" tint="-0.24994659260841701"/>
      </font>
      <fill>
        <patternFill>
          <bgColor theme="4" tint="0.79998168889431442"/>
        </patternFill>
      </fill>
    </dxf>
    <dxf>
      <font>
        <strike val="0"/>
        <color theme="8" tint="-0.24994659260841701"/>
      </font>
      <fill>
        <patternFill>
          <bgColor theme="8" tint="0.59996337778862885"/>
        </patternFill>
      </fill>
    </dxf>
    <dxf>
      <font>
        <strike val="0"/>
        <color theme="9" tint="-0.24994659260841701"/>
      </font>
      <fill>
        <patternFill>
          <bgColor theme="9" tint="0.59996337778862885"/>
        </patternFill>
      </fill>
    </dxf>
    <dxf>
      <font>
        <strike val="0"/>
        <color theme="7" tint="-0.499984740745262"/>
      </font>
      <fill>
        <patternFill>
          <bgColor theme="7" tint="0.59996337778862885"/>
        </patternFill>
      </fill>
    </dxf>
    <dxf>
      <font>
        <strike val="0"/>
        <color theme="5" tint="-0.499984740745262"/>
      </font>
      <fill>
        <patternFill>
          <bgColor theme="5" tint="0.39994506668294322"/>
        </patternFill>
      </fill>
    </dxf>
    <dxf>
      <font>
        <strike val="0"/>
        <color theme="7" tint="-0.24994659260841701"/>
      </font>
      <fill>
        <patternFill>
          <bgColor theme="7" tint="0.79998168889431442"/>
        </patternFill>
      </fill>
    </dxf>
    <dxf>
      <font>
        <strike val="0"/>
        <color theme="4" tint="-0.24994659260841701"/>
      </font>
      <fill>
        <patternFill>
          <bgColor theme="4" tint="0.79998168889431442"/>
        </patternFill>
      </fill>
    </dxf>
    <dxf>
      <font>
        <strike val="0"/>
        <color theme="8" tint="-0.24994659260841701"/>
      </font>
      <fill>
        <patternFill>
          <bgColor theme="8" tint="0.59996337778862885"/>
        </patternFill>
      </fill>
    </dxf>
    <dxf>
      <font>
        <strike val="0"/>
        <color theme="9" tint="-0.24994659260841701"/>
      </font>
      <fill>
        <patternFill>
          <bgColor theme="9" tint="0.59996337778862885"/>
        </patternFill>
      </fill>
    </dxf>
    <dxf>
      <font>
        <strike val="0"/>
        <color theme="7" tint="-0.499984740745262"/>
      </font>
      <fill>
        <patternFill>
          <bgColor theme="7" tint="0.59996337778862885"/>
        </patternFill>
      </fill>
    </dxf>
    <dxf>
      <font>
        <strike val="0"/>
        <color theme="5" tint="-0.499984740745262"/>
      </font>
      <fill>
        <patternFill>
          <bgColor theme="5" tint="0.39994506668294322"/>
        </patternFill>
      </fill>
    </dxf>
    <dxf>
      <font>
        <strike val="0"/>
        <color theme="7" tint="-0.24994659260841701"/>
      </font>
      <fill>
        <patternFill>
          <bgColor theme="7" tint="0.79998168889431442"/>
        </patternFill>
      </fill>
    </dxf>
    <dxf>
      <font>
        <strike val="0"/>
        <color theme="4" tint="-0.24994659260841701"/>
      </font>
      <fill>
        <patternFill>
          <bgColor theme="4" tint="0.79998168889431442"/>
        </patternFill>
      </fill>
    </dxf>
    <dxf>
      <font>
        <strike val="0"/>
        <color theme="8" tint="-0.24994659260841701"/>
      </font>
      <fill>
        <patternFill>
          <bgColor theme="8" tint="0.59996337778862885"/>
        </patternFill>
      </fill>
    </dxf>
    <dxf>
      <font>
        <strike val="0"/>
        <color theme="9" tint="-0.24994659260841701"/>
      </font>
      <fill>
        <patternFill>
          <bgColor theme="9" tint="0.59996337778862885"/>
        </patternFill>
      </fill>
    </dxf>
    <dxf>
      <font>
        <strike val="0"/>
        <color theme="7" tint="-0.499984740745262"/>
      </font>
      <fill>
        <patternFill>
          <bgColor theme="7" tint="0.59996337778862885"/>
        </patternFill>
      </fill>
    </dxf>
    <dxf>
      <font>
        <strike val="0"/>
        <color theme="5" tint="-0.499984740745262"/>
      </font>
      <fill>
        <patternFill>
          <bgColor theme="5" tint="0.39994506668294322"/>
        </patternFill>
      </fill>
    </dxf>
    <dxf>
      <font>
        <strike val="0"/>
        <color theme="7" tint="-0.24994659260841701"/>
      </font>
      <fill>
        <patternFill>
          <bgColor theme="7" tint="0.79998168889431442"/>
        </patternFill>
      </fill>
    </dxf>
    <dxf>
      <font>
        <strike val="0"/>
        <color theme="4" tint="-0.24994659260841701"/>
      </font>
      <fill>
        <patternFill>
          <bgColor theme="4" tint="0.79998168889431442"/>
        </patternFill>
      </fill>
    </dxf>
    <dxf>
      <font>
        <strike val="0"/>
        <color theme="8" tint="-0.24994659260841701"/>
      </font>
      <fill>
        <patternFill>
          <bgColor theme="8" tint="0.59996337778862885"/>
        </patternFill>
      </fill>
    </dxf>
    <dxf>
      <font>
        <strike val="0"/>
        <color theme="9" tint="-0.24994659260841701"/>
      </font>
      <fill>
        <patternFill>
          <bgColor theme="9" tint="0.59996337778862885"/>
        </patternFill>
      </fill>
    </dxf>
    <dxf>
      <font>
        <strike val="0"/>
        <color theme="7" tint="-0.499984740745262"/>
      </font>
      <fill>
        <patternFill>
          <bgColor theme="7" tint="0.59996337778862885"/>
        </patternFill>
      </fill>
    </dxf>
    <dxf>
      <font>
        <strike val="0"/>
        <color theme="5" tint="-0.499984740745262"/>
      </font>
      <fill>
        <patternFill>
          <bgColor theme="5" tint="0.39994506668294322"/>
        </patternFill>
      </fill>
    </dxf>
    <dxf>
      <font>
        <strike val="0"/>
        <color theme="7" tint="-0.24994659260841701"/>
      </font>
      <fill>
        <patternFill>
          <bgColor theme="7" tint="0.79998168889431442"/>
        </patternFill>
      </fill>
    </dxf>
    <dxf>
      <font>
        <strike val="0"/>
        <color theme="4" tint="-0.24994659260841701"/>
      </font>
      <fill>
        <patternFill>
          <bgColor theme="4" tint="0.79998168889431442"/>
        </patternFill>
      </fill>
    </dxf>
    <dxf>
      <font>
        <strike val="0"/>
        <color theme="8" tint="-0.24994659260841701"/>
      </font>
      <fill>
        <patternFill>
          <bgColor theme="8" tint="0.59996337778862885"/>
        </patternFill>
      </fill>
    </dxf>
    <dxf>
      <font>
        <strike val="0"/>
        <color theme="9" tint="-0.24994659260841701"/>
      </font>
      <fill>
        <patternFill>
          <bgColor theme="9" tint="0.59996337778862885"/>
        </patternFill>
      </fill>
    </dxf>
    <dxf>
      <font>
        <strike val="0"/>
        <color theme="7" tint="-0.499984740745262"/>
      </font>
      <fill>
        <patternFill>
          <bgColor theme="7" tint="0.59996337778862885"/>
        </patternFill>
      </fill>
    </dxf>
    <dxf>
      <font>
        <strike val="0"/>
        <color theme="5" tint="-0.499984740745262"/>
      </font>
      <fill>
        <patternFill>
          <bgColor theme="5" tint="0.39994506668294322"/>
        </patternFill>
      </fill>
    </dxf>
    <dxf>
      <font>
        <strike val="0"/>
        <color theme="7" tint="-0.24994659260841701"/>
      </font>
      <fill>
        <patternFill>
          <bgColor theme="7" tint="0.79998168889431442"/>
        </patternFill>
      </fill>
    </dxf>
    <dxf>
      <font>
        <strike val="0"/>
        <color theme="4" tint="-0.24994659260841701"/>
      </font>
      <fill>
        <patternFill>
          <bgColor theme="4" tint="0.79998168889431442"/>
        </patternFill>
      </fill>
    </dxf>
    <dxf>
      <font>
        <strike val="0"/>
        <color theme="8" tint="-0.24994659260841701"/>
      </font>
      <fill>
        <patternFill>
          <bgColor theme="8" tint="0.59996337778862885"/>
        </patternFill>
      </fill>
    </dxf>
    <dxf>
      <font>
        <strike val="0"/>
        <color theme="9" tint="-0.24994659260841701"/>
      </font>
      <fill>
        <patternFill>
          <bgColor theme="9" tint="0.59996337778862885"/>
        </patternFill>
      </fill>
    </dxf>
    <dxf>
      <font>
        <strike val="0"/>
        <color theme="7" tint="-0.499984740745262"/>
      </font>
      <fill>
        <patternFill>
          <bgColor theme="7" tint="0.59996337778862885"/>
        </patternFill>
      </fill>
    </dxf>
    <dxf>
      <font>
        <strike val="0"/>
        <color theme="5" tint="-0.499984740745262"/>
      </font>
      <fill>
        <patternFill>
          <bgColor theme="5" tint="0.39994506668294322"/>
        </patternFill>
      </fill>
    </dxf>
    <dxf>
      <font>
        <strike val="0"/>
        <color theme="7" tint="-0.24994659260841701"/>
      </font>
      <fill>
        <patternFill>
          <bgColor theme="7" tint="0.79998168889431442"/>
        </patternFill>
      </fill>
    </dxf>
    <dxf>
      <font>
        <strike val="0"/>
        <color theme="4" tint="-0.24994659260841701"/>
      </font>
      <fill>
        <patternFill>
          <bgColor theme="4" tint="0.79998168889431442"/>
        </patternFill>
      </fill>
    </dxf>
    <dxf>
      <font>
        <strike val="0"/>
        <color theme="8" tint="-0.24994659260841701"/>
      </font>
      <fill>
        <patternFill>
          <bgColor theme="8" tint="0.59996337778862885"/>
        </patternFill>
      </fill>
    </dxf>
    <dxf>
      <font>
        <strike val="0"/>
        <color theme="9" tint="-0.24994659260841701"/>
      </font>
      <fill>
        <patternFill>
          <bgColor theme="9" tint="0.59996337778862885"/>
        </patternFill>
      </fill>
    </dxf>
    <dxf>
      <font>
        <strike val="0"/>
        <color theme="7" tint="-0.499984740745262"/>
      </font>
      <fill>
        <patternFill>
          <bgColor theme="7" tint="0.59996337778862885"/>
        </patternFill>
      </fill>
    </dxf>
    <dxf>
      <font>
        <strike val="0"/>
        <color theme="5" tint="-0.499984740745262"/>
      </font>
      <fill>
        <patternFill>
          <bgColor theme="5" tint="0.39994506668294322"/>
        </patternFill>
      </fill>
    </dxf>
    <dxf>
      <font>
        <strike val="0"/>
        <color theme="7" tint="-0.24994659260841701"/>
      </font>
      <fill>
        <patternFill>
          <bgColor theme="7" tint="0.79998168889431442"/>
        </patternFill>
      </fill>
    </dxf>
    <dxf>
      <font>
        <strike val="0"/>
        <color theme="4" tint="-0.24994659260841701"/>
      </font>
      <fill>
        <patternFill>
          <bgColor theme="4" tint="0.79998168889431442"/>
        </patternFill>
      </fill>
    </dxf>
    <dxf>
      <font>
        <strike val="0"/>
        <color theme="8" tint="-0.24994659260841701"/>
      </font>
      <fill>
        <patternFill>
          <bgColor theme="8" tint="0.59996337778862885"/>
        </patternFill>
      </fill>
    </dxf>
    <dxf>
      <font>
        <strike val="0"/>
        <color theme="9" tint="-0.24994659260841701"/>
      </font>
      <fill>
        <patternFill>
          <bgColor theme="9" tint="0.59996337778862885"/>
        </patternFill>
      </fill>
    </dxf>
    <dxf>
      <font>
        <strike val="0"/>
        <color theme="7" tint="-0.499984740745262"/>
      </font>
      <fill>
        <patternFill>
          <bgColor theme="7" tint="0.59996337778862885"/>
        </patternFill>
      </fill>
    </dxf>
    <dxf>
      <font>
        <strike val="0"/>
        <color theme="5" tint="-0.499984740745262"/>
      </font>
      <fill>
        <patternFill>
          <bgColor theme="5" tint="0.39994506668294322"/>
        </patternFill>
      </fill>
    </dxf>
    <dxf>
      <font>
        <strike val="0"/>
        <color theme="7" tint="-0.24994659260841701"/>
      </font>
      <fill>
        <patternFill>
          <bgColor theme="7" tint="0.79998168889431442"/>
        </patternFill>
      </fill>
    </dxf>
    <dxf>
      <font>
        <strike val="0"/>
        <color theme="4" tint="-0.24994659260841701"/>
      </font>
      <fill>
        <patternFill>
          <bgColor theme="4" tint="0.79998168889431442"/>
        </patternFill>
      </fill>
    </dxf>
    <dxf>
      <font>
        <strike val="0"/>
        <color theme="8" tint="-0.24994659260841701"/>
      </font>
      <fill>
        <patternFill>
          <bgColor theme="8" tint="0.59996337778862885"/>
        </patternFill>
      </fill>
    </dxf>
    <dxf>
      <font>
        <strike val="0"/>
        <color theme="9" tint="-0.24994659260841701"/>
      </font>
      <fill>
        <patternFill>
          <bgColor theme="9" tint="0.59996337778862885"/>
        </patternFill>
      </fill>
    </dxf>
    <dxf>
      <font>
        <strike val="0"/>
        <color theme="7" tint="-0.499984740745262"/>
      </font>
      <fill>
        <patternFill>
          <bgColor theme="7" tint="0.59996337778862885"/>
        </patternFill>
      </fill>
    </dxf>
    <dxf>
      <font>
        <strike val="0"/>
        <color theme="5" tint="-0.499984740745262"/>
      </font>
      <fill>
        <patternFill>
          <bgColor theme="5" tint="0.39994506668294322"/>
        </patternFill>
      </fill>
    </dxf>
    <dxf>
      <font>
        <strike val="0"/>
        <color theme="7" tint="-0.24994659260841701"/>
      </font>
      <fill>
        <patternFill>
          <bgColor theme="7" tint="0.79998168889431442"/>
        </patternFill>
      </fill>
    </dxf>
    <dxf>
      <font>
        <strike val="0"/>
        <color theme="4" tint="-0.24994659260841701"/>
      </font>
      <fill>
        <patternFill>
          <bgColor theme="4" tint="0.79998168889431442"/>
        </patternFill>
      </fill>
    </dxf>
    <dxf>
      <font>
        <strike val="0"/>
        <color theme="8" tint="-0.24994659260841701"/>
      </font>
      <fill>
        <patternFill>
          <bgColor theme="8" tint="0.59996337778862885"/>
        </patternFill>
      </fill>
    </dxf>
    <dxf>
      <font>
        <strike val="0"/>
        <color theme="9" tint="-0.24994659260841701"/>
      </font>
      <fill>
        <patternFill>
          <bgColor theme="9" tint="0.59996337778862885"/>
        </patternFill>
      </fill>
    </dxf>
    <dxf>
      <font>
        <strike val="0"/>
        <color theme="7" tint="-0.499984740745262"/>
      </font>
      <fill>
        <patternFill>
          <bgColor theme="7" tint="0.59996337778862885"/>
        </patternFill>
      </fill>
    </dxf>
    <dxf>
      <font>
        <strike val="0"/>
        <color theme="5" tint="-0.499984740745262"/>
      </font>
      <fill>
        <patternFill>
          <bgColor theme="5" tint="0.39994506668294322"/>
        </patternFill>
      </fill>
    </dxf>
    <dxf>
      <font>
        <strike val="0"/>
        <color theme="7" tint="-0.24994659260841701"/>
      </font>
      <fill>
        <patternFill>
          <bgColor theme="7" tint="0.79998168889431442"/>
        </patternFill>
      </fill>
    </dxf>
    <dxf>
      <font>
        <strike val="0"/>
        <color theme="4" tint="-0.24994659260841701"/>
      </font>
      <fill>
        <patternFill>
          <bgColor theme="4" tint="0.79998168889431442"/>
        </patternFill>
      </fill>
    </dxf>
    <dxf>
      <font>
        <strike val="0"/>
        <color theme="8" tint="-0.24994659260841701"/>
      </font>
      <fill>
        <patternFill>
          <bgColor theme="8" tint="0.59996337778862885"/>
        </patternFill>
      </fill>
    </dxf>
    <dxf>
      <font>
        <strike val="0"/>
        <color theme="9" tint="-0.24994659260841701"/>
      </font>
      <fill>
        <patternFill>
          <bgColor theme="9" tint="0.59996337778862885"/>
        </patternFill>
      </fill>
    </dxf>
    <dxf>
      <font>
        <strike val="0"/>
        <color theme="7" tint="-0.499984740745262"/>
      </font>
      <fill>
        <patternFill>
          <bgColor theme="7" tint="0.59996337778862885"/>
        </patternFill>
      </fill>
    </dxf>
    <dxf>
      <font>
        <b/>
        <i val="0"/>
        <strike val="0"/>
        <color theme="9" tint="-0.24994659260841701"/>
      </font>
    </dxf>
    <dxf>
      <font>
        <b/>
        <i val="0"/>
        <strike val="0"/>
        <color rgb="FFFF0000"/>
      </font>
    </dxf>
    <dxf>
      <font>
        <strike val="0"/>
        <color theme="5" tint="-0.499984740745262"/>
      </font>
      <fill>
        <patternFill>
          <bgColor theme="5" tint="0.39994506668294322"/>
        </patternFill>
      </fill>
    </dxf>
    <dxf>
      <font>
        <strike val="0"/>
        <color theme="7" tint="-0.24994659260841701"/>
      </font>
      <fill>
        <patternFill>
          <bgColor theme="7" tint="0.79998168889431442"/>
        </patternFill>
      </fill>
    </dxf>
    <dxf>
      <font>
        <strike val="0"/>
        <color theme="4" tint="-0.24994659260841701"/>
      </font>
      <fill>
        <patternFill>
          <bgColor theme="4" tint="0.79998168889431442"/>
        </patternFill>
      </fill>
    </dxf>
    <dxf>
      <font>
        <strike val="0"/>
        <color theme="8" tint="-0.24994659260841701"/>
      </font>
      <fill>
        <patternFill>
          <bgColor theme="8" tint="0.59996337778862885"/>
        </patternFill>
      </fill>
    </dxf>
    <dxf>
      <font>
        <strike val="0"/>
        <color theme="9" tint="-0.24994659260841701"/>
      </font>
      <fill>
        <patternFill>
          <bgColor theme="9" tint="0.59996337778862885"/>
        </patternFill>
      </fill>
    </dxf>
    <dxf>
      <font>
        <strike val="0"/>
        <color theme="7" tint="-0.499984740745262"/>
      </font>
      <fill>
        <patternFill>
          <bgColor theme="7" tint="0.59996337778862885"/>
        </patternFill>
      </fill>
    </dxf>
    <dxf>
      <font>
        <strike val="0"/>
        <color theme="5" tint="-0.499984740745262"/>
      </font>
      <fill>
        <patternFill>
          <bgColor theme="5" tint="0.39994506668294322"/>
        </patternFill>
      </fill>
    </dxf>
    <dxf>
      <font>
        <strike val="0"/>
        <color theme="7" tint="-0.24994659260841701"/>
      </font>
      <fill>
        <patternFill>
          <bgColor theme="7" tint="0.79998168889431442"/>
        </patternFill>
      </fill>
    </dxf>
    <dxf>
      <font>
        <strike val="0"/>
        <color theme="4" tint="-0.24994659260841701"/>
      </font>
      <fill>
        <patternFill>
          <bgColor theme="4" tint="0.79998168889431442"/>
        </patternFill>
      </fill>
    </dxf>
    <dxf>
      <font>
        <strike val="0"/>
        <color theme="8" tint="-0.24994659260841701"/>
      </font>
      <fill>
        <patternFill>
          <bgColor theme="8" tint="0.59996337778862885"/>
        </patternFill>
      </fill>
    </dxf>
    <dxf>
      <font>
        <strike val="0"/>
        <color theme="9" tint="-0.24994659260841701"/>
      </font>
      <fill>
        <patternFill>
          <bgColor theme="9" tint="0.59996337778862885"/>
        </patternFill>
      </fill>
    </dxf>
    <dxf>
      <font>
        <strike val="0"/>
        <color theme="7" tint="-0.499984740745262"/>
      </font>
      <fill>
        <patternFill>
          <bgColor theme="7" tint="0.59996337778862885"/>
        </patternFill>
      </fill>
    </dxf>
    <dxf>
      <font>
        <strike val="0"/>
        <color theme="5" tint="-0.499984740745262"/>
      </font>
      <fill>
        <patternFill>
          <bgColor theme="5" tint="0.39994506668294322"/>
        </patternFill>
      </fill>
    </dxf>
    <dxf>
      <font>
        <strike val="0"/>
        <color theme="7" tint="-0.24994659260841701"/>
      </font>
      <fill>
        <patternFill>
          <bgColor theme="7" tint="0.79998168889431442"/>
        </patternFill>
      </fill>
    </dxf>
    <dxf>
      <font>
        <strike val="0"/>
        <color theme="4" tint="-0.24994659260841701"/>
      </font>
      <fill>
        <patternFill>
          <bgColor theme="4" tint="0.79998168889431442"/>
        </patternFill>
      </fill>
    </dxf>
    <dxf>
      <font>
        <strike val="0"/>
        <color theme="8" tint="-0.24994659260841701"/>
      </font>
      <fill>
        <patternFill>
          <bgColor theme="8" tint="0.59996337778862885"/>
        </patternFill>
      </fill>
    </dxf>
    <dxf>
      <font>
        <strike val="0"/>
        <color theme="9" tint="-0.24994659260841701"/>
      </font>
      <fill>
        <patternFill>
          <bgColor theme="9" tint="0.59996337778862885"/>
        </patternFill>
      </fill>
    </dxf>
    <dxf>
      <font>
        <strike val="0"/>
        <color theme="7" tint="-0.499984740745262"/>
      </font>
      <fill>
        <patternFill>
          <bgColor theme="7" tint="0.59996337778862885"/>
        </patternFill>
      </fill>
    </dxf>
    <dxf>
      <font>
        <strike val="0"/>
        <color theme="5" tint="-0.499984740745262"/>
      </font>
      <fill>
        <patternFill>
          <bgColor theme="5" tint="0.39994506668294322"/>
        </patternFill>
      </fill>
    </dxf>
    <dxf>
      <font>
        <strike val="0"/>
        <color theme="7" tint="-0.24994659260841701"/>
      </font>
      <fill>
        <patternFill>
          <bgColor theme="7" tint="0.79998168889431442"/>
        </patternFill>
      </fill>
    </dxf>
    <dxf>
      <font>
        <strike val="0"/>
        <color theme="4" tint="-0.24994659260841701"/>
      </font>
      <fill>
        <patternFill>
          <bgColor theme="4" tint="0.79998168889431442"/>
        </patternFill>
      </fill>
    </dxf>
    <dxf>
      <font>
        <strike val="0"/>
        <color theme="8" tint="-0.24994659260841701"/>
      </font>
      <fill>
        <patternFill>
          <bgColor theme="8" tint="0.59996337778862885"/>
        </patternFill>
      </fill>
    </dxf>
    <dxf>
      <font>
        <strike val="0"/>
        <color theme="9" tint="-0.24994659260841701"/>
      </font>
      <fill>
        <patternFill>
          <bgColor theme="9" tint="0.59996337778862885"/>
        </patternFill>
      </fill>
    </dxf>
    <dxf>
      <font>
        <strike val="0"/>
        <color theme="7" tint="-0.499984740745262"/>
      </font>
      <fill>
        <patternFill>
          <bgColor theme="7" tint="0.59996337778862885"/>
        </patternFill>
      </fill>
    </dxf>
    <dxf>
      <font>
        <strike val="0"/>
        <color theme="5" tint="-0.499984740745262"/>
      </font>
      <fill>
        <patternFill>
          <bgColor theme="5" tint="0.39994506668294322"/>
        </patternFill>
      </fill>
    </dxf>
    <dxf>
      <font>
        <strike val="0"/>
        <color theme="7" tint="-0.24994659260841701"/>
      </font>
      <fill>
        <patternFill>
          <bgColor theme="7" tint="0.79998168889431442"/>
        </patternFill>
      </fill>
    </dxf>
    <dxf>
      <font>
        <strike val="0"/>
        <color theme="4" tint="-0.24994659260841701"/>
      </font>
      <fill>
        <patternFill>
          <bgColor theme="4" tint="0.79998168889431442"/>
        </patternFill>
      </fill>
    </dxf>
    <dxf>
      <font>
        <strike val="0"/>
        <color theme="8" tint="-0.24994659260841701"/>
      </font>
      <fill>
        <patternFill>
          <bgColor theme="8" tint="0.59996337778862885"/>
        </patternFill>
      </fill>
    </dxf>
    <dxf>
      <font>
        <strike val="0"/>
        <color theme="9" tint="-0.24994659260841701"/>
      </font>
      <fill>
        <patternFill>
          <bgColor theme="9" tint="0.59996337778862885"/>
        </patternFill>
      </fill>
    </dxf>
    <dxf>
      <font>
        <strike val="0"/>
        <color theme="7" tint="-0.499984740745262"/>
      </font>
      <fill>
        <patternFill>
          <bgColor theme="7" tint="0.59996337778862885"/>
        </patternFill>
      </fill>
    </dxf>
    <dxf>
      <font>
        <strike val="0"/>
        <color theme="5" tint="-0.499984740745262"/>
      </font>
      <fill>
        <patternFill>
          <bgColor theme="5" tint="0.39994506668294322"/>
        </patternFill>
      </fill>
    </dxf>
    <dxf>
      <font>
        <strike val="0"/>
        <color theme="7" tint="-0.24994659260841701"/>
      </font>
      <fill>
        <patternFill>
          <bgColor theme="7" tint="0.79998168889431442"/>
        </patternFill>
      </fill>
    </dxf>
    <dxf>
      <font>
        <strike val="0"/>
        <color theme="4" tint="-0.24994659260841701"/>
      </font>
      <fill>
        <patternFill>
          <bgColor theme="4" tint="0.79998168889431442"/>
        </patternFill>
      </fill>
    </dxf>
    <dxf>
      <font>
        <strike val="0"/>
        <color theme="8" tint="-0.24994659260841701"/>
      </font>
      <fill>
        <patternFill>
          <bgColor theme="8" tint="0.59996337778862885"/>
        </patternFill>
      </fill>
    </dxf>
    <dxf>
      <font>
        <strike val="0"/>
        <color theme="9" tint="-0.24994659260841701"/>
      </font>
      <fill>
        <patternFill>
          <bgColor theme="9" tint="0.59996337778862885"/>
        </patternFill>
      </fill>
    </dxf>
    <dxf>
      <font>
        <strike val="0"/>
        <color theme="7" tint="-0.499984740745262"/>
      </font>
      <fill>
        <patternFill>
          <bgColor theme="7" tint="0.59996337778862885"/>
        </patternFill>
      </fill>
    </dxf>
    <dxf>
      <font>
        <strike val="0"/>
        <color theme="5" tint="-0.499984740745262"/>
      </font>
      <fill>
        <patternFill>
          <bgColor theme="5" tint="0.39994506668294322"/>
        </patternFill>
      </fill>
    </dxf>
    <dxf>
      <font>
        <strike val="0"/>
        <color theme="7" tint="-0.24994659260841701"/>
      </font>
      <fill>
        <patternFill>
          <bgColor theme="7" tint="0.79998168889431442"/>
        </patternFill>
      </fill>
    </dxf>
    <dxf>
      <font>
        <strike val="0"/>
        <color theme="4" tint="-0.24994659260841701"/>
      </font>
      <fill>
        <patternFill>
          <bgColor theme="4" tint="0.79998168889431442"/>
        </patternFill>
      </fill>
    </dxf>
    <dxf>
      <font>
        <strike val="0"/>
        <color theme="8" tint="-0.24994659260841701"/>
      </font>
      <fill>
        <patternFill>
          <bgColor theme="8" tint="0.59996337778862885"/>
        </patternFill>
      </fill>
    </dxf>
    <dxf>
      <font>
        <strike val="0"/>
        <color theme="9" tint="-0.24994659260841701"/>
      </font>
      <fill>
        <patternFill>
          <bgColor theme="9" tint="0.59996337778862885"/>
        </patternFill>
      </fill>
    </dxf>
    <dxf>
      <font>
        <strike val="0"/>
        <color theme="7" tint="-0.499984740745262"/>
      </font>
      <fill>
        <patternFill>
          <bgColor theme="7" tint="0.59996337778862885"/>
        </patternFill>
      </fill>
    </dxf>
    <dxf>
      <font>
        <strike val="0"/>
        <color theme="5" tint="-0.499984740745262"/>
      </font>
      <fill>
        <patternFill>
          <bgColor theme="5" tint="0.39994506668294322"/>
        </patternFill>
      </fill>
    </dxf>
    <dxf>
      <font>
        <strike val="0"/>
        <color theme="7" tint="-0.24994659260841701"/>
      </font>
      <fill>
        <patternFill>
          <bgColor theme="7" tint="0.79998168889431442"/>
        </patternFill>
      </fill>
    </dxf>
    <dxf>
      <font>
        <strike val="0"/>
        <color theme="4" tint="-0.24994659260841701"/>
      </font>
      <fill>
        <patternFill>
          <bgColor theme="4" tint="0.79998168889431442"/>
        </patternFill>
      </fill>
    </dxf>
    <dxf>
      <font>
        <strike val="0"/>
        <color theme="8" tint="-0.24994659260841701"/>
      </font>
      <fill>
        <patternFill>
          <bgColor theme="8" tint="0.59996337778862885"/>
        </patternFill>
      </fill>
    </dxf>
    <dxf>
      <font>
        <strike val="0"/>
        <color theme="9" tint="-0.24994659260841701"/>
      </font>
      <fill>
        <patternFill>
          <bgColor theme="9" tint="0.59996337778862885"/>
        </patternFill>
      </fill>
    </dxf>
    <dxf>
      <font>
        <strike val="0"/>
        <color theme="7" tint="-0.499984740745262"/>
      </font>
      <fill>
        <patternFill>
          <bgColor theme="7" tint="0.59996337778862885"/>
        </patternFill>
      </fill>
    </dxf>
    <dxf>
      <font>
        <b/>
        <i val="0"/>
        <strike val="0"/>
        <color theme="9" tint="-0.24994659260841701"/>
      </font>
    </dxf>
    <dxf>
      <font>
        <b/>
        <i val="0"/>
        <strike val="0"/>
        <color rgb="FFFF0000"/>
      </font>
    </dxf>
    <dxf>
      <font>
        <strike val="0"/>
        <color theme="5" tint="-0.499984740745262"/>
      </font>
      <fill>
        <patternFill>
          <bgColor theme="5" tint="0.39994506668294322"/>
        </patternFill>
      </fill>
    </dxf>
    <dxf>
      <font>
        <strike val="0"/>
        <color theme="7" tint="-0.24994659260841701"/>
      </font>
      <fill>
        <patternFill>
          <bgColor theme="7" tint="0.79998168889431442"/>
        </patternFill>
      </fill>
    </dxf>
    <dxf>
      <font>
        <strike val="0"/>
        <color theme="4" tint="-0.24994659260841701"/>
      </font>
      <fill>
        <patternFill>
          <bgColor theme="4" tint="0.79998168889431442"/>
        </patternFill>
      </fill>
    </dxf>
    <dxf>
      <font>
        <strike val="0"/>
        <color theme="8" tint="-0.24994659260841701"/>
      </font>
      <fill>
        <patternFill>
          <bgColor theme="8" tint="0.59996337778862885"/>
        </patternFill>
      </fill>
    </dxf>
    <dxf>
      <font>
        <strike val="0"/>
        <color theme="9" tint="-0.24994659260841701"/>
      </font>
      <fill>
        <patternFill>
          <bgColor theme="9" tint="0.59996337778862885"/>
        </patternFill>
      </fill>
    </dxf>
    <dxf>
      <font>
        <strike val="0"/>
        <color theme="7" tint="-0.499984740745262"/>
      </font>
      <fill>
        <patternFill>
          <bgColor theme="7" tint="0.59996337778862885"/>
        </patternFill>
      </fill>
    </dxf>
    <dxf>
      <font>
        <strike val="0"/>
        <color theme="5" tint="-0.499984740745262"/>
      </font>
      <fill>
        <patternFill>
          <bgColor theme="5" tint="0.39994506668294322"/>
        </patternFill>
      </fill>
    </dxf>
    <dxf>
      <font>
        <strike val="0"/>
        <color theme="7" tint="-0.24994659260841701"/>
      </font>
      <fill>
        <patternFill>
          <bgColor theme="7" tint="0.79998168889431442"/>
        </patternFill>
      </fill>
    </dxf>
    <dxf>
      <font>
        <strike val="0"/>
        <color theme="4" tint="-0.24994659260841701"/>
      </font>
      <fill>
        <patternFill>
          <bgColor theme="4" tint="0.79998168889431442"/>
        </patternFill>
      </fill>
    </dxf>
    <dxf>
      <font>
        <strike val="0"/>
        <color theme="8" tint="-0.24994659260841701"/>
      </font>
      <fill>
        <patternFill>
          <bgColor theme="8" tint="0.59996337778862885"/>
        </patternFill>
      </fill>
    </dxf>
    <dxf>
      <font>
        <strike val="0"/>
        <color theme="9" tint="-0.24994659260841701"/>
      </font>
      <fill>
        <patternFill>
          <bgColor theme="9" tint="0.59996337778862885"/>
        </patternFill>
      </fill>
    </dxf>
    <dxf>
      <font>
        <strike val="0"/>
        <color theme="7" tint="-0.499984740745262"/>
      </font>
      <fill>
        <patternFill>
          <bgColor theme="7" tint="0.59996337778862885"/>
        </patternFill>
      </fill>
    </dxf>
    <dxf>
      <font>
        <strike val="0"/>
        <color theme="5" tint="-0.499984740745262"/>
      </font>
      <fill>
        <patternFill>
          <bgColor theme="5" tint="0.39994506668294322"/>
        </patternFill>
      </fill>
    </dxf>
    <dxf>
      <font>
        <strike val="0"/>
        <color theme="7" tint="-0.24994659260841701"/>
      </font>
      <fill>
        <patternFill>
          <bgColor theme="7" tint="0.79998168889431442"/>
        </patternFill>
      </fill>
    </dxf>
    <dxf>
      <font>
        <strike val="0"/>
        <color theme="4" tint="-0.24994659260841701"/>
      </font>
      <fill>
        <patternFill>
          <bgColor theme="4" tint="0.79998168889431442"/>
        </patternFill>
      </fill>
    </dxf>
    <dxf>
      <font>
        <strike val="0"/>
        <color theme="8" tint="-0.24994659260841701"/>
      </font>
      <fill>
        <patternFill>
          <bgColor theme="8" tint="0.59996337778862885"/>
        </patternFill>
      </fill>
    </dxf>
    <dxf>
      <font>
        <strike val="0"/>
        <color theme="9" tint="-0.24994659260841701"/>
      </font>
      <fill>
        <patternFill>
          <bgColor theme="9" tint="0.59996337778862885"/>
        </patternFill>
      </fill>
    </dxf>
    <dxf>
      <font>
        <strike val="0"/>
        <color theme="7" tint="-0.499984740745262"/>
      </font>
      <fill>
        <patternFill>
          <bgColor theme="7" tint="0.59996337778862885"/>
        </patternFill>
      </fill>
    </dxf>
    <dxf>
      <font>
        <strike val="0"/>
        <color theme="5" tint="-0.499984740745262"/>
      </font>
      <fill>
        <patternFill>
          <bgColor theme="5" tint="0.39994506668294322"/>
        </patternFill>
      </fill>
    </dxf>
    <dxf>
      <font>
        <strike val="0"/>
        <color theme="7" tint="-0.24994659260841701"/>
      </font>
      <fill>
        <patternFill>
          <bgColor theme="7" tint="0.79998168889431442"/>
        </patternFill>
      </fill>
    </dxf>
    <dxf>
      <font>
        <strike val="0"/>
        <color theme="4" tint="-0.24994659260841701"/>
      </font>
      <fill>
        <patternFill>
          <bgColor theme="4" tint="0.79998168889431442"/>
        </patternFill>
      </fill>
    </dxf>
    <dxf>
      <font>
        <strike val="0"/>
        <color theme="8" tint="-0.24994659260841701"/>
      </font>
      <fill>
        <patternFill>
          <bgColor theme="8" tint="0.59996337778862885"/>
        </patternFill>
      </fill>
    </dxf>
    <dxf>
      <font>
        <strike val="0"/>
        <color theme="9" tint="-0.24994659260841701"/>
      </font>
      <fill>
        <patternFill>
          <bgColor theme="9" tint="0.59996337778862885"/>
        </patternFill>
      </fill>
    </dxf>
    <dxf>
      <font>
        <strike val="0"/>
        <color theme="7" tint="-0.499984740745262"/>
      </font>
      <fill>
        <patternFill>
          <bgColor theme="7" tint="0.59996337778862885"/>
        </patternFill>
      </fill>
    </dxf>
    <dxf>
      <font>
        <b/>
        <i val="0"/>
        <strike val="0"/>
        <color theme="9" tint="-0.24994659260841701"/>
      </font>
    </dxf>
    <dxf>
      <font>
        <b/>
        <i val="0"/>
        <strike val="0"/>
        <color rgb="FFFF0000"/>
      </font>
    </dxf>
    <dxf>
      <font>
        <strike val="0"/>
        <color theme="5" tint="-0.499984740745262"/>
      </font>
      <fill>
        <patternFill>
          <bgColor theme="5" tint="0.39994506668294322"/>
        </patternFill>
      </fill>
    </dxf>
    <dxf>
      <font>
        <strike val="0"/>
        <color theme="7" tint="-0.24994659260841701"/>
      </font>
      <fill>
        <patternFill>
          <bgColor theme="7" tint="0.79998168889431442"/>
        </patternFill>
      </fill>
    </dxf>
    <dxf>
      <font>
        <strike val="0"/>
        <color theme="4" tint="-0.24994659260841701"/>
      </font>
      <fill>
        <patternFill>
          <bgColor theme="4" tint="0.79998168889431442"/>
        </patternFill>
      </fill>
    </dxf>
    <dxf>
      <font>
        <strike val="0"/>
        <color theme="8" tint="-0.24994659260841701"/>
      </font>
      <fill>
        <patternFill>
          <bgColor theme="8" tint="0.59996337778862885"/>
        </patternFill>
      </fill>
    </dxf>
    <dxf>
      <font>
        <strike val="0"/>
        <color theme="9" tint="-0.24994659260841701"/>
      </font>
      <fill>
        <patternFill>
          <bgColor theme="9" tint="0.59996337778862885"/>
        </patternFill>
      </fill>
    </dxf>
    <dxf>
      <font>
        <strike val="0"/>
        <color theme="7" tint="-0.499984740745262"/>
      </font>
      <fill>
        <patternFill>
          <bgColor theme="7" tint="0.59996337778862885"/>
        </patternFill>
      </fill>
    </dxf>
    <dxf>
      <font>
        <strike val="0"/>
        <color theme="5" tint="-0.499984740745262"/>
      </font>
      <fill>
        <patternFill>
          <bgColor theme="5" tint="0.39994506668294322"/>
        </patternFill>
      </fill>
    </dxf>
    <dxf>
      <font>
        <strike val="0"/>
        <color theme="7" tint="-0.24994659260841701"/>
      </font>
      <fill>
        <patternFill>
          <bgColor theme="7" tint="0.79998168889431442"/>
        </patternFill>
      </fill>
    </dxf>
    <dxf>
      <font>
        <strike val="0"/>
        <color theme="4" tint="-0.24994659260841701"/>
      </font>
      <fill>
        <patternFill>
          <bgColor theme="4" tint="0.79998168889431442"/>
        </patternFill>
      </fill>
    </dxf>
    <dxf>
      <font>
        <strike val="0"/>
        <color theme="8" tint="-0.24994659260841701"/>
      </font>
      <fill>
        <patternFill>
          <bgColor theme="8" tint="0.59996337778862885"/>
        </patternFill>
      </fill>
    </dxf>
    <dxf>
      <font>
        <strike val="0"/>
        <color theme="9" tint="-0.24994659260841701"/>
      </font>
      <fill>
        <patternFill>
          <bgColor theme="9" tint="0.59996337778862885"/>
        </patternFill>
      </fill>
    </dxf>
    <dxf>
      <font>
        <strike val="0"/>
        <color theme="7" tint="-0.499984740745262"/>
      </font>
      <fill>
        <patternFill>
          <bgColor theme="7" tint="0.59996337778862885"/>
        </patternFill>
      </fill>
    </dxf>
    <dxf>
      <font>
        <strike val="0"/>
        <color theme="5" tint="-0.499984740745262"/>
      </font>
      <fill>
        <patternFill>
          <bgColor theme="5" tint="0.39994506668294322"/>
        </patternFill>
      </fill>
    </dxf>
    <dxf>
      <font>
        <strike val="0"/>
        <color theme="7" tint="-0.24994659260841701"/>
      </font>
      <fill>
        <patternFill>
          <bgColor theme="7" tint="0.79998168889431442"/>
        </patternFill>
      </fill>
    </dxf>
    <dxf>
      <font>
        <strike val="0"/>
        <color theme="4" tint="-0.24994659260841701"/>
      </font>
      <fill>
        <patternFill>
          <bgColor theme="4" tint="0.79998168889431442"/>
        </patternFill>
      </fill>
    </dxf>
    <dxf>
      <font>
        <strike val="0"/>
        <color theme="8" tint="-0.24994659260841701"/>
      </font>
      <fill>
        <patternFill>
          <bgColor theme="8" tint="0.59996337778862885"/>
        </patternFill>
      </fill>
    </dxf>
    <dxf>
      <font>
        <strike val="0"/>
        <color theme="9" tint="-0.24994659260841701"/>
      </font>
      <fill>
        <patternFill>
          <bgColor theme="9" tint="0.59996337778862885"/>
        </patternFill>
      </fill>
    </dxf>
    <dxf>
      <font>
        <strike val="0"/>
        <color theme="7" tint="-0.499984740745262"/>
      </font>
      <fill>
        <patternFill>
          <bgColor theme="7" tint="0.59996337778862885"/>
        </patternFill>
      </fill>
    </dxf>
    <dxf>
      <font>
        <strike val="0"/>
        <color theme="5" tint="-0.499984740745262"/>
      </font>
      <fill>
        <patternFill>
          <bgColor theme="5" tint="0.39994506668294322"/>
        </patternFill>
      </fill>
    </dxf>
    <dxf>
      <font>
        <strike val="0"/>
        <color theme="7" tint="-0.24994659260841701"/>
      </font>
      <fill>
        <patternFill>
          <bgColor theme="7" tint="0.79998168889431442"/>
        </patternFill>
      </fill>
    </dxf>
    <dxf>
      <font>
        <strike val="0"/>
        <color theme="4" tint="-0.24994659260841701"/>
      </font>
      <fill>
        <patternFill>
          <bgColor theme="4" tint="0.79998168889431442"/>
        </patternFill>
      </fill>
    </dxf>
    <dxf>
      <font>
        <strike val="0"/>
        <color theme="8" tint="-0.24994659260841701"/>
      </font>
      <fill>
        <patternFill>
          <bgColor theme="8" tint="0.59996337778862885"/>
        </patternFill>
      </fill>
    </dxf>
    <dxf>
      <font>
        <strike val="0"/>
        <color theme="9" tint="-0.24994659260841701"/>
      </font>
      <fill>
        <patternFill>
          <bgColor theme="9" tint="0.59996337778862885"/>
        </patternFill>
      </fill>
    </dxf>
    <dxf>
      <font>
        <strike val="0"/>
        <color theme="7" tint="-0.499984740745262"/>
      </font>
      <fill>
        <patternFill>
          <bgColor theme="7" tint="0.59996337778862885"/>
        </patternFill>
      </fill>
    </dxf>
    <dxf>
      <font>
        <strike val="0"/>
        <color theme="5" tint="-0.499984740745262"/>
      </font>
      <fill>
        <patternFill>
          <bgColor theme="5" tint="0.39994506668294322"/>
        </patternFill>
      </fill>
    </dxf>
    <dxf>
      <font>
        <strike val="0"/>
        <color theme="7" tint="-0.24994659260841701"/>
      </font>
      <fill>
        <patternFill>
          <bgColor theme="7" tint="0.79998168889431442"/>
        </patternFill>
      </fill>
    </dxf>
    <dxf>
      <font>
        <strike val="0"/>
        <color theme="4" tint="-0.24994659260841701"/>
      </font>
      <fill>
        <patternFill>
          <bgColor theme="4" tint="0.79998168889431442"/>
        </patternFill>
      </fill>
    </dxf>
    <dxf>
      <font>
        <strike val="0"/>
        <color theme="8" tint="-0.24994659260841701"/>
      </font>
      <fill>
        <patternFill>
          <bgColor theme="8" tint="0.59996337778862885"/>
        </patternFill>
      </fill>
    </dxf>
    <dxf>
      <font>
        <strike val="0"/>
        <color theme="9" tint="-0.24994659260841701"/>
      </font>
      <fill>
        <patternFill>
          <bgColor theme="9" tint="0.59996337778862885"/>
        </patternFill>
      </fill>
    </dxf>
    <dxf>
      <font>
        <strike val="0"/>
        <color theme="7" tint="-0.499984740745262"/>
      </font>
      <fill>
        <patternFill>
          <bgColor theme="7" tint="0.59996337778862885"/>
        </patternFill>
      </fill>
    </dxf>
    <dxf>
      <font>
        <b/>
        <i val="0"/>
        <strike val="0"/>
        <color theme="9" tint="-0.24994659260841701"/>
      </font>
    </dxf>
    <dxf>
      <font>
        <b/>
        <i val="0"/>
        <strike val="0"/>
        <color rgb="FFFF0000"/>
      </font>
    </dxf>
    <dxf>
      <font>
        <strike val="0"/>
        <color theme="5" tint="-0.499984740745262"/>
      </font>
      <fill>
        <patternFill>
          <bgColor theme="5" tint="0.39994506668294322"/>
        </patternFill>
      </fill>
    </dxf>
    <dxf>
      <font>
        <strike val="0"/>
        <color theme="7" tint="-0.24994659260841701"/>
      </font>
      <fill>
        <patternFill>
          <bgColor theme="7" tint="0.79998168889431442"/>
        </patternFill>
      </fill>
    </dxf>
    <dxf>
      <font>
        <strike val="0"/>
        <color theme="4" tint="-0.24994659260841701"/>
      </font>
      <fill>
        <patternFill>
          <bgColor theme="4" tint="0.79998168889431442"/>
        </patternFill>
      </fill>
    </dxf>
    <dxf>
      <font>
        <strike val="0"/>
        <color theme="8" tint="-0.24994659260841701"/>
      </font>
      <fill>
        <patternFill>
          <bgColor theme="8" tint="0.59996337778862885"/>
        </patternFill>
      </fill>
    </dxf>
    <dxf>
      <font>
        <strike val="0"/>
        <color theme="9" tint="-0.24994659260841701"/>
      </font>
      <fill>
        <patternFill>
          <bgColor theme="9" tint="0.59996337778862885"/>
        </patternFill>
      </fill>
    </dxf>
    <dxf>
      <font>
        <strike val="0"/>
        <color theme="7" tint="-0.499984740745262"/>
      </font>
      <fill>
        <patternFill>
          <bgColor theme="7" tint="0.59996337778862885"/>
        </patternFill>
      </fill>
    </dxf>
    <dxf>
      <font>
        <strike val="0"/>
        <color theme="5" tint="-0.499984740745262"/>
      </font>
      <fill>
        <patternFill>
          <bgColor theme="5" tint="0.39994506668294322"/>
        </patternFill>
      </fill>
    </dxf>
    <dxf>
      <font>
        <strike val="0"/>
        <color theme="7" tint="-0.24994659260841701"/>
      </font>
      <fill>
        <patternFill>
          <bgColor theme="7" tint="0.79998168889431442"/>
        </patternFill>
      </fill>
    </dxf>
    <dxf>
      <font>
        <strike val="0"/>
        <color theme="4" tint="-0.24994659260841701"/>
      </font>
      <fill>
        <patternFill>
          <bgColor theme="4" tint="0.79998168889431442"/>
        </patternFill>
      </fill>
    </dxf>
    <dxf>
      <font>
        <strike val="0"/>
        <color theme="8" tint="-0.24994659260841701"/>
      </font>
      <fill>
        <patternFill>
          <bgColor theme="8" tint="0.59996337778862885"/>
        </patternFill>
      </fill>
    </dxf>
    <dxf>
      <font>
        <strike val="0"/>
        <color theme="9" tint="-0.24994659260841701"/>
      </font>
      <fill>
        <patternFill>
          <bgColor theme="9" tint="0.59996337778862885"/>
        </patternFill>
      </fill>
    </dxf>
    <dxf>
      <font>
        <strike val="0"/>
        <color theme="7" tint="-0.499984740745262"/>
      </font>
      <fill>
        <patternFill>
          <bgColor theme="7" tint="0.59996337778862885"/>
        </patternFill>
      </fill>
    </dxf>
    <dxf>
      <font>
        <strike val="0"/>
        <color theme="5" tint="-0.499984740745262"/>
      </font>
      <fill>
        <patternFill>
          <bgColor theme="5" tint="0.39994506668294322"/>
        </patternFill>
      </fill>
    </dxf>
    <dxf>
      <font>
        <strike val="0"/>
        <color theme="7" tint="-0.24994659260841701"/>
      </font>
      <fill>
        <patternFill>
          <bgColor theme="7" tint="0.79998168889431442"/>
        </patternFill>
      </fill>
    </dxf>
    <dxf>
      <font>
        <strike val="0"/>
        <color theme="4" tint="-0.24994659260841701"/>
      </font>
      <fill>
        <patternFill>
          <bgColor theme="4" tint="0.79998168889431442"/>
        </patternFill>
      </fill>
    </dxf>
    <dxf>
      <font>
        <strike val="0"/>
        <color theme="8" tint="-0.24994659260841701"/>
      </font>
      <fill>
        <patternFill>
          <bgColor theme="8" tint="0.59996337778862885"/>
        </patternFill>
      </fill>
    </dxf>
    <dxf>
      <font>
        <strike val="0"/>
        <color theme="9" tint="-0.24994659260841701"/>
      </font>
      <fill>
        <patternFill>
          <bgColor theme="9" tint="0.59996337778862885"/>
        </patternFill>
      </fill>
    </dxf>
    <dxf>
      <font>
        <strike val="0"/>
        <color theme="7" tint="-0.499984740745262"/>
      </font>
      <fill>
        <patternFill>
          <bgColor theme="7" tint="0.59996337778862885"/>
        </patternFill>
      </fill>
    </dxf>
    <dxf>
      <font>
        <strike val="0"/>
        <color theme="5" tint="-0.499984740745262"/>
      </font>
      <fill>
        <patternFill>
          <bgColor theme="5" tint="0.39994506668294322"/>
        </patternFill>
      </fill>
    </dxf>
    <dxf>
      <font>
        <strike val="0"/>
        <color theme="7" tint="-0.24994659260841701"/>
      </font>
      <fill>
        <patternFill>
          <bgColor theme="7" tint="0.79998168889431442"/>
        </patternFill>
      </fill>
    </dxf>
    <dxf>
      <font>
        <strike val="0"/>
        <color theme="4" tint="-0.24994659260841701"/>
      </font>
      <fill>
        <patternFill>
          <bgColor theme="4" tint="0.79998168889431442"/>
        </patternFill>
      </fill>
    </dxf>
    <dxf>
      <font>
        <strike val="0"/>
        <color theme="8" tint="-0.24994659260841701"/>
      </font>
      <fill>
        <patternFill>
          <bgColor theme="8" tint="0.59996337778862885"/>
        </patternFill>
      </fill>
    </dxf>
    <dxf>
      <font>
        <strike val="0"/>
        <color theme="9" tint="-0.24994659260841701"/>
      </font>
      <fill>
        <patternFill>
          <bgColor theme="9" tint="0.59996337778862885"/>
        </patternFill>
      </fill>
    </dxf>
    <dxf>
      <font>
        <strike val="0"/>
        <color theme="7" tint="-0.499984740745262"/>
      </font>
      <fill>
        <patternFill>
          <bgColor theme="7" tint="0.59996337778862885"/>
        </patternFill>
      </fill>
    </dxf>
    <dxf>
      <font>
        <strike val="0"/>
        <color theme="5" tint="-0.499984740745262"/>
      </font>
      <fill>
        <patternFill>
          <bgColor theme="5" tint="0.39994506668294322"/>
        </patternFill>
      </fill>
    </dxf>
    <dxf>
      <font>
        <strike val="0"/>
        <color theme="7" tint="-0.24994659260841701"/>
      </font>
      <fill>
        <patternFill>
          <bgColor theme="7" tint="0.79998168889431442"/>
        </patternFill>
      </fill>
    </dxf>
    <dxf>
      <font>
        <strike val="0"/>
        <color theme="4" tint="-0.24994659260841701"/>
      </font>
      <fill>
        <patternFill>
          <bgColor theme="4" tint="0.79998168889431442"/>
        </patternFill>
      </fill>
    </dxf>
    <dxf>
      <font>
        <strike val="0"/>
        <color theme="8" tint="-0.24994659260841701"/>
      </font>
      <fill>
        <patternFill>
          <bgColor theme="8" tint="0.59996337778862885"/>
        </patternFill>
      </fill>
    </dxf>
    <dxf>
      <font>
        <strike val="0"/>
        <color theme="9" tint="-0.24994659260841701"/>
      </font>
      <fill>
        <patternFill>
          <bgColor theme="9" tint="0.59996337778862885"/>
        </patternFill>
      </fill>
    </dxf>
    <dxf>
      <font>
        <strike val="0"/>
        <color theme="7" tint="-0.499984740745262"/>
      </font>
      <fill>
        <patternFill>
          <bgColor theme="7" tint="0.59996337778862885"/>
        </patternFill>
      </fill>
    </dxf>
    <dxf>
      <font>
        <strike val="0"/>
        <color theme="5" tint="-0.499984740745262"/>
      </font>
      <fill>
        <patternFill>
          <bgColor theme="5" tint="0.39994506668294322"/>
        </patternFill>
      </fill>
    </dxf>
    <dxf>
      <font>
        <strike val="0"/>
        <color theme="7" tint="-0.24994659260841701"/>
      </font>
      <fill>
        <patternFill>
          <bgColor theme="7" tint="0.79998168889431442"/>
        </patternFill>
      </fill>
    </dxf>
    <dxf>
      <font>
        <strike val="0"/>
        <color theme="4" tint="-0.24994659260841701"/>
      </font>
      <fill>
        <patternFill>
          <bgColor theme="4" tint="0.79998168889431442"/>
        </patternFill>
      </fill>
    </dxf>
    <dxf>
      <font>
        <strike val="0"/>
        <color theme="8" tint="-0.24994659260841701"/>
      </font>
      <fill>
        <patternFill>
          <bgColor theme="8" tint="0.59996337778862885"/>
        </patternFill>
      </fill>
    </dxf>
    <dxf>
      <font>
        <strike val="0"/>
        <color theme="9" tint="-0.24994659260841701"/>
      </font>
      <fill>
        <patternFill>
          <bgColor theme="9" tint="0.59996337778862885"/>
        </patternFill>
      </fill>
    </dxf>
    <dxf>
      <font>
        <strike val="0"/>
        <color theme="7" tint="-0.499984740745262"/>
      </font>
      <fill>
        <patternFill>
          <bgColor theme="7" tint="0.59996337778862885"/>
        </patternFill>
      </fill>
    </dxf>
    <dxf>
      <font>
        <strike val="0"/>
        <color theme="5" tint="-0.499984740745262"/>
      </font>
      <fill>
        <patternFill>
          <bgColor theme="5" tint="0.39994506668294322"/>
        </patternFill>
      </fill>
    </dxf>
    <dxf>
      <font>
        <strike val="0"/>
        <color theme="7" tint="-0.24994659260841701"/>
      </font>
      <fill>
        <patternFill>
          <bgColor theme="7" tint="0.79998168889431442"/>
        </patternFill>
      </fill>
    </dxf>
    <dxf>
      <font>
        <strike val="0"/>
        <color theme="4" tint="-0.24994659260841701"/>
      </font>
      <fill>
        <patternFill>
          <bgColor theme="4" tint="0.79998168889431442"/>
        </patternFill>
      </fill>
    </dxf>
    <dxf>
      <font>
        <strike val="0"/>
        <color theme="8" tint="-0.24994659260841701"/>
      </font>
      <fill>
        <patternFill>
          <bgColor theme="8" tint="0.59996337778862885"/>
        </patternFill>
      </fill>
    </dxf>
    <dxf>
      <font>
        <strike val="0"/>
        <color theme="9" tint="-0.24994659260841701"/>
      </font>
      <fill>
        <patternFill>
          <bgColor theme="9" tint="0.59996337778862885"/>
        </patternFill>
      </fill>
    </dxf>
    <dxf>
      <font>
        <strike val="0"/>
        <color theme="7" tint="-0.499984740745262"/>
      </font>
      <fill>
        <patternFill>
          <bgColor theme="7" tint="0.59996337778862885"/>
        </patternFill>
      </fill>
    </dxf>
    <dxf>
      <font>
        <b/>
        <i val="0"/>
        <strike val="0"/>
        <color theme="9" tint="-0.24994659260841701"/>
      </font>
    </dxf>
    <dxf>
      <font>
        <b/>
        <i val="0"/>
        <strike val="0"/>
        <color rgb="FFFF0000"/>
      </font>
    </dxf>
    <dxf>
      <font>
        <strike val="0"/>
        <color theme="5" tint="-0.499984740745262"/>
      </font>
      <fill>
        <patternFill>
          <bgColor theme="5" tint="0.39994506668294322"/>
        </patternFill>
      </fill>
    </dxf>
    <dxf>
      <font>
        <strike val="0"/>
        <color theme="7" tint="-0.24994659260841701"/>
      </font>
      <fill>
        <patternFill>
          <bgColor theme="7" tint="0.79998168889431442"/>
        </patternFill>
      </fill>
    </dxf>
    <dxf>
      <font>
        <strike val="0"/>
        <color theme="4" tint="-0.24994659260841701"/>
      </font>
      <fill>
        <patternFill>
          <bgColor theme="4" tint="0.79998168889431442"/>
        </patternFill>
      </fill>
    </dxf>
    <dxf>
      <font>
        <strike val="0"/>
        <color theme="8" tint="-0.24994659260841701"/>
      </font>
      <fill>
        <patternFill>
          <bgColor theme="8" tint="0.59996337778862885"/>
        </patternFill>
      </fill>
    </dxf>
    <dxf>
      <font>
        <strike val="0"/>
        <color theme="9" tint="-0.24994659260841701"/>
      </font>
      <fill>
        <patternFill>
          <bgColor theme="9" tint="0.59996337778862885"/>
        </patternFill>
      </fill>
    </dxf>
    <dxf>
      <font>
        <strike val="0"/>
        <color theme="7" tint="-0.499984740745262"/>
      </font>
      <fill>
        <patternFill>
          <bgColor theme="7" tint="0.59996337778862885"/>
        </patternFill>
      </fill>
    </dxf>
    <dxf>
      <font>
        <strike val="0"/>
        <color theme="5" tint="-0.499984740745262"/>
      </font>
      <fill>
        <patternFill>
          <bgColor theme="5" tint="0.39994506668294322"/>
        </patternFill>
      </fill>
    </dxf>
    <dxf>
      <font>
        <strike val="0"/>
        <color theme="7" tint="-0.24994659260841701"/>
      </font>
      <fill>
        <patternFill>
          <bgColor theme="7" tint="0.79998168889431442"/>
        </patternFill>
      </fill>
    </dxf>
    <dxf>
      <font>
        <strike val="0"/>
        <color theme="4" tint="-0.24994659260841701"/>
      </font>
      <fill>
        <patternFill>
          <bgColor theme="4" tint="0.79998168889431442"/>
        </patternFill>
      </fill>
    </dxf>
    <dxf>
      <font>
        <strike val="0"/>
        <color theme="8" tint="-0.24994659260841701"/>
      </font>
      <fill>
        <patternFill>
          <bgColor theme="8" tint="0.59996337778862885"/>
        </patternFill>
      </fill>
    </dxf>
    <dxf>
      <font>
        <strike val="0"/>
        <color theme="9" tint="-0.24994659260841701"/>
      </font>
      <fill>
        <patternFill>
          <bgColor theme="9" tint="0.59996337778862885"/>
        </patternFill>
      </fill>
    </dxf>
    <dxf>
      <font>
        <strike val="0"/>
        <color theme="7" tint="-0.499984740745262"/>
      </font>
      <fill>
        <patternFill>
          <bgColor theme="7" tint="0.59996337778862885"/>
        </patternFill>
      </fill>
    </dxf>
    <dxf>
      <font>
        <strike val="0"/>
        <color theme="5" tint="-0.499984740745262"/>
      </font>
      <fill>
        <patternFill>
          <bgColor theme="5" tint="0.39994506668294322"/>
        </patternFill>
      </fill>
    </dxf>
    <dxf>
      <font>
        <strike val="0"/>
        <color theme="7" tint="-0.24994659260841701"/>
      </font>
      <fill>
        <patternFill>
          <bgColor theme="7" tint="0.79998168889431442"/>
        </patternFill>
      </fill>
    </dxf>
    <dxf>
      <font>
        <strike val="0"/>
        <color theme="4" tint="-0.24994659260841701"/>
      </font>
      <fill>
        <patternFill>
          <bgColor theme="4" tint="0.79998168889431442"/>
        </patternFill>
      </fill>
    </dxf>
    <dxf>
      <font>
        <strike val="0"/>
        <color theme="8" tint="-0.24994659260841701"/>
      </font>
      <fill>
        <patternFill>
          <bgColor theme="8" tint="0.59996337778862885"/>
        </patternFill>
      </fill>
    </dxf>
    <dxf>
      <font>
        <strike val="0"/>
        <color theme="9" tint="-0.24994659260841701"/>
      </font>
      <fill>
        <patternFill>
          <bgColor theme="9" tint="0.59996337778862885"/>
        </patternFill>
      </fill>
    </dxf>
    <dxf>
      <font>
        <strike val="0"/>
        <color theme="7" tint="-0.499984740745262"/>
      </font>
      <fill>
        <patternFill>
          <bgColor theme="7" tint="0.59996337778862885"/>
        </patternFill>
      </fill>
    </dxf>
    <dxf>
      <font>
        <strike val="0"/>
        <color theme="5" tint="-0.499984740745262"/>
      </font>
      <fill>
        <patternFill>
          <bgColor theme="5" tint="0.39994506668294322"/>
        </patternFill>
      </fill>
    </dxf>
    <dxf>
      <font>
        <strike val="0"/>
        <color theme="7" tint="-0.24994659260841701"/>
      </font>
      <fill>
        <patternFill>
          <bgColor theme="7" tint="0.79998168889431442"/>
        </patternFill>
      </fill>
    </dxf>
    <dxf>
      <font>
        <strike val="0"/>
        <color theme="4" tint="-0.24994659260841701"/>
      </font>
      <fill>
        <patternFill>
          <bgColor theme="4" tint="0.79998168889431442"/>
        </patternFill>
      </fill>
    </dxf>
    <dxf>
      <font>
        <strike val="0"/>
        <color theme="8" tint="-0.24994659260841701"/>
      </font>
      <fill>
        <patternFill>
          <bgColor theme="8" tint="0.59996337778862885"/>
        </patternFill>
      </fill>
    </dxf>
    <dxf>
      <font>
        <strike val="0"/>
        <color theme="9" tint="-0.24994659260841701"/>
      </font>
      <fill>
        <patternFill>
          <bgColor theme="9" tint="0.59996337778862885"/>
        </patternFill>
      </fill>
    </dxf>
    <dxf>
      <font>
        <strike val="0"/>
        <color theme="7" tint="-0.499984740745262"/>
      </font>
      <fill>
        <patternFill>
          <bgColor theme="7" tint="0.59996337778862885"/>
        </patternFill>
      </fill>
    </dxf>
    <dxf>
      <font>
        <strike val="0"/>
        <color theme="5" tint="-0.499984740745262"/>
      </font>
      <fill>
        <patternFill>
          <bgColor theme="5" tint="0.39994506668294322"/>
        </patternFill>
      </fill>
    </dxf>
    <dxf>
      <font>
        <strike val="0"/>
        <color theme="7" tint="-0.24994659260841701"/>
      </font>
      <fill>
        <patternFill>
          <bgColor theme="7" tint="0.79998168889431442"/>
        </patternFill>
      </fill>
    </dxf>
    <dxf>
      <font>
        <strike val="0"/>
        <color theme="4" tint="-0.24994659260841701"/>
      </font>
      <fill>
        <patternFill>
          <bgColor theme="4" tint="0.79998168889431442"/>
        </patternFill>
      </fill>
    </dxf>
    <dxf>
      <font>
        <strike val="0"/>
        <color theme="8" tint="-0.24994659260841701"/>
      </font>
      <fill>
        <patternFill>
          <bgColor theme="8" tint="0.59996337778862885"/>
        </patternFill>
      </fill>
    </dxf>
    <dxf>
      <font>
        <strike val="0"/>
        <color theme="9" tint="-0.24994659260841701"/>
      </font>
      <fill>
        <patternFill>
          <bgColor theme="9" tint="0.59996337778862885"/>
        </patternFill>
      </fill>
    </dxf>
    <dxf>
      <font>
        <strike val="0"/>
        <color theme="7" tint="-0.499984740745262"/>
      </font>
      <fill>
        <patternFill>
          <bgColor theme="7" tint="0.59996337778862885"/>
        </patternFill>
      </fill>
    </dxf>
    <dxf>
      <font>
        <strike val="0"/>
        <color theme="5" tint="-0.499984740745262"/>
      </font>
      <fill>
        <patternFill>
          <bgColor theme="5" tint="0.39994506668294322"/>
        </patternFill>
      </fill>
    </dxf>
    <dxf>
      <font>
        <strike val="0"/>
        <color theme="7" tint="-0.24994659260841701"/>
      </font>
      <fill>
        <patternFill>
          <bgColor theme="7" tint="0.79998168889431442"/>
        </patternFill>
      </fill>
    </dxf>
    <dxf>
      <font>
        <strike val="0"/>
        <color theme="4" tint="-0.24994659260841701"/>
      </font>
      <fill>
        <patternFill>
          <bgColor theme="4" tint="0.79998168889431442"/>
        </patternFill>
      </fill>
    </dxf>
    <dxf>
      <font>
        <strike val="0"/>
        <color theme="8" tint="-0.24994659260841701"/>
      </font>
      <fill>
        <patternFill>
          <bgColor theme="8" tint="0.59996337778862885"/>
        </patternFill>
      </fill>
    </dxf>
    <dxf>
      <font>
        <strike val="0"/>
        <color theme="9" tint="-0.24994659260841701"/>
      </font>
      <fill>
        <patternFill>
          <bgColor theme="9" tint="0.59996337778862885"/>
        </patternFill>
      </fill>
    </dxf>
    <dxf>
      <font>
        <strike val="0"/>
        <color theme="7" tint="-0.499984740745262"/>
      </font>
      <fill>
        <patternFill>
          <bgColor theme="7" tint="0.59996337778862885"/>
        </patternFill>
      </fill>
    </dxf>
    <dxf>
      <font>
        <strike val="0"/>
        <color theme="5" tint="-0.499984740745262"/>
      </font>
      <fill>
        <patternFill>
          <bgColor theme="5" tint="0.39994506668294322"/>
        </patternFill>
      </fill>
    </dxf>
    <dxf>
      <font>
        <strike val="0"/>
        <color theme="7" tint="-0.24994659260841701"/>
      </font>
      <fill>
        <patternFill>
          <bgColor theme="7" tint="0.79998168889431442"/>
        </patternFill>
      </fill>
    </dxf>
    <dxf>
      <font>
        <strike val="0"/>
        <color theme="4" tint="-0.24994659260841701"/>
      </font>
      <fill>
        <patternFill>
          <bgColor theme="4" tint="0.79998168889431442"/>
        </patternFill>
      </fill>
    </dxf>
    <dxf>
      <font>
        <strike val="0"/>
        <color theme="8" tint="-0.24994659260841701"/>
      </font>
      <fill>
        <patternFill>
          <bgColor theme="8" tint="0.59996337778862885"/>
        </patternFill>
      </fill>
    </dxf>
    <dxf>
      <font>
        <strike val="0"/>
        <color theme="9" tint="-0.24994659260841701"/>
      </font>
      <fill>
        <patternFill>
          <bgColor theme="9" tint="0.59996337778862885"/>
        </patternFill>
      </fill>
    </dxf>
    <dxf>
      <font>
        <strike val="0"/>
        <color theme="7" tint="-0.499984740745262"/>
      </font>
      <fill>
        <patternFill>
          <bgColor theme="7" tint="0.59996337778862885"/>
        </patternFill>
      </fill>
    </dxf>
    <dxf>
      <font>
        <strike val="0"/>
        <color theme="5" tint="-0.499984740745262"/>
      </font>
      <fill>
        <patternFill>
          <bgColor theme="5" tint="0.39994506668294322"/>
        </patternFill>
      </fill>
    </dxf>
    <dxf>
      <font>
        <strike val="0"/>
        <color theme="7" tint="-0.24994659260841701"/>
      </font>
      <fill>
        <patternFill>
          <bgColor theme="7" tint="0.79998168889431442"/>
        </patternFill>
      </fill>
    </dxf>
    <dxf>
      <font>
        <strike val="0"/>
        <color theme="4" tint="-0.24994659260841701"/>
      </font>
      <fill>
        <patternFill>
          <bgColor theme="4" tint="0.79998168889431442"/>
        </patternFill>
      </fill>
    </dxf>
    <dxf>
      <font>
        <strike val="0"/>
        <color theme="8" tint="-0.24994659260841701"/>
      </font>
      <fill>
        <patternFill>
          <bgColor theme="8" tint="0.59996337778862885"/>
        </patternFill>
      </fill>
    </dxf>
    <dxf>
      <font>
        <strike val="0"/>
        <color theme="9" tint="-0.24994659260841701"/>
      </font>
      <fill>
        <patternFill>
          <bgColor theme="9" tint="0.59996337778862885"/>
        </patternFill>
      </fill>
    </dxf>
    <dxf>
      <font>
        <strike val="0"/>
        <color theme="7" tint="-0.499984740745262"/>
      </font>
      <fill>
        <patternFill>
          <bgColor theme="7" tint="0.59996337778862885"/>
        </patternFill>
      </fill>
    </dxf>
    <dxf>
      <font>
        <strike val="0"/>
        <color theme="5" tint="-0.499984740745262"/>
      </font>
      <fill>
        <patternFill>
          <bgColor theme="5" tint="0.39994506668294322"/>
        </patternFill>
      </fill>
    </dxf>
    <dxf>
      <font>
        <strike val="0"/>
        <color theme="7" tint="-0.24994659260841701"/>
      </font>
      <fill>
        <patternFill>
          <bgColor theme="7" tint="0.79998168889431442"/>
        </patternFill>
      </fill>
    </dxf>
    <dxf>
      <font>
        <strike val="0"/>
        <color theme="4" tint="-0.24994659260841701"/>
      </font>
      <fill>
        <patternFill>
          <bgColor theme="4" tint="0.79998168889431442"/>
        </patternFill>
      </fill>
    </dxf>
    <dxf>
      <font>
        <strike val="0"/>
        <color theme="8" tint="-0.24994659260841701"/>
      </font>
      <fill>
        <patternFill>
          <bgColor theme="8" tint="0.59996337778862885"/>
        </patternFill>
      </fill>
    </dxf>
    <dxf>
      <font>
        <strike val="0"/>
        <color theme="9" tint="-0.24994659260841701"/>
      </font>
      <fill>
        <patternFill>
          <bgColor theme="9" tint="0.59996337778862885"/>
        </patternFill>
      </fill>
    </dxf>
    <dxf>
      <font>
        <strike val="0"/>
        <color theme="7" tint="-0.499984740745262"/>
      </font>
      <fill>
        <patternFill>
          <bgColor theme="7" tint="0.59996337778862885"/>
        </patternFill>
      </fill>
    </dxf>
    <dxf>
      <font>
        <strike val="0"/>
        <color theme="5" tint="-0.499984740745262"/>
      </font>
      <fill>
        <patternFill>
          <bgColor theme="5" tint="0.39994506668294322"/>
        </patternFill>
      </fill>
    </dxf>
    <dxf>
      <font>
        <strike val="0"/>
        <color theme="7" tint="-0.24994659260841701"/>
      </font>
      <fill>
        <patternFill>
          <bgColor theme="7" tint="0.79998168889431442"/>
        </patternFill>
      </fill>
    </dxf>
    <dxf>
      <font>
        <strike val="0"/>
        <color theme="4" tint="-0.24994659260841701"/>
      </font>
      <fill>
        <patternFill>
          <bgColor theme="4" tint="0.79998168889431442"/>
        </patternFill>
      </fill>
    </dxf>
    <dxf>
      <font>
        <strike val="0"/>
        <color theme="8" tint="-0.24994659260841701"/>
      </font>
      <fill>
        <patternFill>
          <bgColor theme="8" tint="0.59996337778862885"/>
        </patternFill>
      </fill>
    </dxf>
    <dxf>
      <font>
        <strike val="0"/>
        <color theme="9" tint="-0.24994659260841701"/>
      </font>
      <fill>
        <patternFill>
          <bgColor theme="9" tint="0.59996337778862885"/>
        </patternFill>
      </fill>
    </dxf>
    <dxf>
      <font>
        <strike val="0"/>
        <color theme="7" tint="-0.499984740745262"/>
      </font>
      <fill>
        <patternFill>
          <bgColor theme="7" tint="0.59996337778862885"/>
        </patternFill>
      </fill>
    </dxf>
    <dxf>
      <font>
        <strike val="0"/>
        <color theme="5" tint="-0.499984740745262"/>
      </font>
      <fill>
        <patternFill>
          <bgColor theme="5" tint="0.39994506668294322"/>
        </patternFill>
      </fill>
    </dxf>
    <dxf>
      <font>
        <strike val="0"/>
        <color theme="7" tint="-0.24994659260841701"/>
      </font>
      <fill>
        <patternFill>
          <bgColor theme="7" tint="0.79998168889431442"/>
        </patternFill>
      </fill>
    </dxf>
    <dxf>
      <font>
        <strike val="0"/>
        <color theme="4" tint="-0.24994659260841701"/>
      </font>
      <fill>
        <patternFill>
          <bgColor theme="4" tint="0.79998168889431442"/>
        </patternFill>
      </fill>
    </dxf>
    <dxf>
      <font>
        <strike val="0"/>
        <color theme="8" tint="-0.24994659260841701"/>
      </font>
      <fill>
        <patternFill>
          <bgColor theme="8" tint="0.59996337778862885"/>
        </patternFill>
      </fill>
    </dxf>
    <dxf>
      <font>
        <strike val="0"/>
        <color theme="9" tint="-0.24994659260841701"/>
      </font>
      <fill>
        <patternFill>
          <bgColor theme="9" tint="0.59996337778862885"/>
        </patternFill>
      </fill>
    </dxf>
    <dxf>
      <font>
        <strike val="0"/>
        <color theme="7" tint="-0.499984740745262"/>
      </font>
      <fill>
        <patternFill>
          <bgColor theme="7" tint="0.59996337778862885"/>
        </patternFill>
      </fill>
    </dxf>
    <dxf>
      <font>
        <strike val="0"/>
        <color theme="5" tint="-0.499984740745262"/>
      </font>
      <fill>
        <patternFill>
          <bgColor theme="5" tint="0.39994506668294322"/>
        </patternFill>
      </fill>
    </dxf>
    <dxf>
      <font>
        <strike val="0"/>
        <color theme="7" tint="-0.24994659260841701"/>
      </font>
      <fill>
        <patternFill>
          <bgColor theme="7" tint="0.79998168889431442"/>
        </patternFill>
      </fill>
    </dxf>
    <dxf>
      <font>
        <strike val="0"/>
        <color theme="4" tint="-0.24994659260841701"/>
      </font>
      <fill>
        <patternFill>
          <bgColor theme="4" tint="0.79998168889431442"/>
        </patternFill>
      </fill>
    </dxf>
    <dxf>
      <font>
        <strike val="0"/>
        <color theme="8" tint="-0.24994659260841701"/>
      </font>
      <fill>
        <patternFill>
          <bgColor theme="8" tint="0.59996337778862885"/>
        </patternFill>
      </fill>
    </dxf>
    <dxf>
      <font>
        <strike val="0"/>
        <color theme="9" tint="-0.24994659260841701"/>
      </font>
      <fill>
        <patternFill>
          <bgColor theme="9" tint="0.59996337778862885"/>
        </patternFill>
      </fill>
    </dxf>
    <dxf>
      <font>
        <strike val="0"/>
        <color theme="7" tint="-0.499984740745262"/>
      </font>
      <fill>
        <patternFill>
          <bgColor theme="7" tint="0.59996337778862885"/>
        </patternFill>
      </fill>
    </dxf>
    <dxf>
      <font>
        <b/>
        <i val="0"/>
        <strike val="0"/>
        <color theme="9" tint="-0.24994659260841701"/>
      </font>
    </dxf>
    <dxf>
      <font>
        <b/>
        <i val="0"/>
        <strike val="0"/>
        <color rgb="FFFF0000"/>
      </font>
    </dxf>
    <dxf>
      <font>
        <strike val="0"/>
        <color theme="5" tint="-0.499984740745262"/>
      </font>
      <fill>
        <patternFill>
          <bgColor theme="5" tint="0.39994506668294322"/>
        </patternFill>
      </fill>
    </dxf>
    <dxf>
      <font>
        <strike val="0"/>
        <color theme="7" tint="-0.24994659260841701"/>
      </font>
      <fill>
        <patternFill>
          <bgColor theme="7" tint="0.79998168889431442"/>
        </patternFill>
      </fill>
    </dxf>
    <dxf>
      <font>
        <strike val="0"/>
        <color theme="4" tint="-0.24994659260841701"/>
      </font>
      <fill>
        <patternFill>
          <bgColor theme="4" tint="0.79998168889431442"/>
        </patternFill>
      </fill>
    </dxf>
    <dxf>
      <font>
        <strike val="0"/>
        <color theme="8" tint="-0.24994659260841701"/>
      </font>
      <fill>
        <patternFill>
          <bgColor theme="8" tint="0.59996337778862885"/>
        </patternFill>
      </fill>
    </dxf>
    <dxf>
      <font>
        <strike val="0"/>
        <color theme="9" tint="-0.24994659260841701"/>
      </font>
      <fill>
        <patternFill>
          <bgColor theme="9" tint="0.59996337778862885"/>
        </patternFill>
      </fill>
    </dxf>
    <dxf>
      <font>
        <strike val="0"/>
        <color theme="7" tint="-0.499984740745262"/>
      </font>
      <fill>
        <patternFill>
          <bgColor theme="7" tint="0.59996337778862885"/>
        </patternFill>
      </fill>
    </dxf>
    <dxf>
      <font>
        <strike val="0"/>
        <color theme="5" tint="-0.499984740745262"/>
      </font>
      <fill>
        <patternFill>
          <bgColor theme="5" tint="0.39994506668294322"/>
        </patternFill>
      </fill>
    </dxf>
    <dxf>
      <font>
        <strike val="0"/>
        <color theme="7" tint="-0.24994659260841701"/>
      </font>
      <fill>
        <patternFill>
          <bgColor theme="7" tint="0.79998168889431442"/>
        </patternFill>
      </fill>
    </dxf>
    <dxf>
      <font>
        <strike val="0"/>
        <color theme="4" tint="-0.24994659260841701"/>
      </font>
      <fill>
        <patternFill>
          <bgColor theme="4" tint="0.79998168889431442"/>
        </patternFill>
      </fill>
    </dxf>
    <dxf>
      <font>
        <strike val="0"/>
        <color theme="8" tint="-0.24994659260841701"/>
      </font>
      <fill>
        <patternFill>
          <bgColor theme="8" tint="0.59996337778862885"/>
        </patternFill>
      </fill>
    </dxf>
    <dxf>
      <font>
        <strike val="0"/>
        <color theme="9" tint="-0.24994659260841701"/>
      </font>
      <fill>
        <patternFill>
          <bgColor theme="9" tint="0.59996337778862885"/>
        </patternFill>
      </fill>
    </dxf>
    <dxf>
      <font>
        <strike val="0"/>
        <color theme="7" tint="-0.499984740745262"/>
      </font>
      <fill>
        <patternFill>
          <bgColor theme="7" tint="0.59996337778862885"/>
        </patternFill>
      </fill>
    </dxf>
    <dxf>
      <font>
        <strike val="0"/>
        <color theme="5" tint="-0.499984740745262"/>
      </font>
      <fill>
        <patternFill>
          <bgColor theme="5" tint="0.39994506668294322"/>
        </patternFill>
      </fill>
    </dxf>
    <dxf>
      <font>
        <strike val="0"/>
        <color theme="7" tint="-0.24994659260841701"/>
      </font>
      <fill>
        <patternFill>
          <bgColor theme="7" tint="0.79998168889431442"/>
        </patternFill>
      </fill>
    </dxf>
    <dxf>
      <font>
        <strike val="0"/>
        <color theme="4" tint="-0.24994659260841701"/>
      </font>
      <fill>
        <patternFill>
          <bgColor theme="4" tint="0.79998168889431442"/>
        </patternFill>
      </fill>
    </dxf>
    <dxf>
      <font>
        <strike val="0"/>
        <color theme="8" tint="-0.24994659260841701"/>
      </font>
      <fill>
        <patternFill>
          <bgColor theme="8" tint="0.59996337778862885"/>
        </patternFill>
      </fill>
    </dxf>
    <dxf>
      <font>
        <strike val="0"/>
        <color theme="9" tint="-0.24994659260841701"/>
      </font>
      <fill>
        <patternFill>
          <bgColor theme="9" tint="0.59996337778862885"/>
        </patternFill>
      </fill>
    </dxf>
    <dxf>
      <font>
        <strike val="0"/>
        <color theme="7" tint="-0.499984740745262"/>
      </font>
      <fill>
        <patternFill>
          <bgColor theme="7" tint="0.59996337778862885"/>
        </patternFill>
      </fill>
    </dxf>
    <dxf>
      <font>
        <strike val="0"/>
        <color theme="5" tint="-0.499984740745262"/>
      </font>
      <fill>
        <patternFill>
          <bgColor theme="5" tint="0.39994506668294322"/>
        </patternFill>
      </fill>
    </dxf>
    <dxf>
      <font>
        <strike val="0"/>
        <color theme="7" tint="-0.24994659260841701"/>
      </font>
      <fill>
        <patternFill>
          <bgColor theme="7" tint="0.79998168889431442"/>
        </patternFill>
      </fill>
    </dxf>
    <dxf>
      <font>
        <strike val="0"/>
        <color theme="4" tint="-0.24994659260841701"/>
      </font>
      <fill>
        <patternFill>
          <bgColor theme="4" tint="0.79998168889431442"/>
        </patternFill>
      </fill>
    </dxf>
    <dxf>
      <font>
        <strike val="0"/>
        <color theme="8" tint="-0.24994659260841701"/>
      </font>
      <fill>
        <patternFill>
          <bgColor theme="8" tint="0.59996337778862885"/>
        </patternFill>
      </fill>
    </dxf>
    <dxf>
      <font>
        <strike val="0"/>
        <color theme="9" tint="-0.24994659260841701"/>
      </font>
      <fill>
        <patternFill>
          <bgColor theme="9" tint="0.59996337778862885"/>
        </patternFill>
      </fill>
    </dxf>
    <dxf>
      <font>
        <strike val="0"/>
        <color theme="7" tint="-0.499984740745262"/>
      </font>
      <fill>
        <patternFill>
          <bgColor theme="7" tint="0.59996337778862885"/>
        </patternFill>
      </fill>
    </dxf>
    <dxf>
      <font>
        <strike val="0"/>
        <color theme="5" tint="-0.499984740745262"/>
      </font>
      <fill>
        <patternFill>
          <bgColor theme="5" tint="0.39994506668294322"/>
        </patternFill>
      </fill>
    </dxf>
    <dxf>
      <font>
        <strike val="0"/>
        <color theme="7" tint="-0.24994659260841701"/>
      </font>
      <fill>
        <patternFill>
          <bgColor theme="7" tint="0.79998168889431442"/>
        </patternFill>
      </fill>
    </dxf>
    <dxf>
      <font>
        <strike val="0"/>
        <color theme="4" tint="-0.24994659260841701"/>
      </font>
      <fill>
        <patternFill>
          <bgColor theme="4" tint="0.79998168889431442"/>
        </patternFill>
      </fill>
    </dxf>
    <dxf>
      <font>
        <strike val="0"/>
        <color theme="8" tint="-0.24994659260841701"/>
      </font>
      <fill>
        <patternFill>
          <bgColor theme="8" tint="0.59996337778862885"/>
        </patternFill>
      </fill>
    </dxf>
    <dxf>
      <font>
        <strike val="0"/>
        <color theme="9" tint="-0.24994659260841701"/>
      </font>
      <fill>
        <patternFill>
          <bgColor theme="9" tint="0.59996337778862885"/>
        </patternFill>
      </fill>
    </dxf>
    <dxf>
      <font>
        <strike val="0"/>
        <color theme="7" tint="-0.499984740745262"/>
      </font>
      <fill>
        <patternFill>
          <bgColor theme="7" tint="0.59996337778862885"/>
        </patternFill>
      </fill>
    </dxf>
    <dxf>
      <font>
        <b/>
        <i val="0"/>
        <strike val="0"/>
        <color theme="9" tint="-0.24994659260841701"/>
      </font>
    </dxf>
    <dxf>
      <font>
        <b/>
        <i val="0"/>
        <strike val="0"/>
        <color rgb="FFFF0000"/>
      </font>
    </dxf>
  </dxfs>
  <tableStyles count="0" defaultTableStyle="TableStyleMedium2" defaultPivotStyle="PivotStyleLight16"/>
  <colors>
    <mruColors>
      <color rgb="FF6699FF"/>
      <color rgb="FF3366FF"/>
      <color rgb="FF33CCFF"/>
      <color rgb="FF0099FF"/>
      <color rgb="FFCCCCFF"/>
      <color rgb="FF99CCFF"/>
      <color rgb="FF00FF99"/>
      <color rgb="FF66FF99"/>
      <color rgb="FFCCFF99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!2024_2025%20zima%20-%20list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12-02"/>
      <sheetName val="S13-02"/>
      <sheetName val="S11-04"/>
      <sheetName val="S12-32"/>
      <sheetName val="N11-03"/>
      <sheetName val="N11-04"/>
      <sheetName val="N13-01"/>
    </sheetNames>
    <sheetDataSet>
      <sheetData sheetId="0"/>
      <sheetData sheetId="1"/>
      <sheetData sheetId="2"/>
      <sheetData sheetId="3"/>
      <sheetData sheetId="4"/>
      <sheetData sheetId="5">
        <row r="40">
          <cell r="X40">
            <v>4</v>
          </cell>
        </row>
      </sheetData>
      <sheetData sheetId="6">
        <row r="42">
          <cell r="X42">
            <v>7</v>
          </cell>
        </row>
      </sheetData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8643B0-19EC-465A-B95C-B470E5640081}">
  <sheetPr>
    <tabColor rgb="FFCCCCFF"/>
    <pageSetUpPr fitToPage="1"/>
  </sheetPr>
  <dimension ref="A1:U41"/>
  <sheetViews>
    <sheetView zoomScale="115" zoomScaleNormal="115" workbookViewId="0">
      <pane xSplit="2" ySplit="2" topLeftCell="C3" activePane="bottomRight" state="frozen"/>
      <selection activeCell="S3" sqref="S3"/>
      <selection pane="topRight" activeCell="S3" sqref="S3"/>
      <selection pane="bottomLeft" activeCell="S3" sqref="S3"/>
      <selection pane="bottomRight" activeCell="C3" sqref="C3"/>
    </sheetView>
  </sheetViews>
  <sheetFormatPr defaultColWidth="11.5703125" defaultRowHeight="15"/>
  <cols>
    <col min="1" max="1" width="3.7109375" style="1" customWidth="1"/>
    <col min="2" max="2" width="10.7109375" style="5" customWidth="1"/>
    <col min="3" max="3" width="5.7109375" style="5" customWidth="1"/>
    <col min="4" max="12" width="12.7109375" style="5" customWidth="1"/>
    <col min="13" max="13" width="3.7109375" style="57" customWidth="1"/>
    <col min="14" max="14" width="12.7109375" style="5" customWidth="1"/>
    <col min="15" max="15" width="12.7109375" style="1" customWidth="1"/>
    <col min="16" max="16384" width="11.5703125" style="5"/>
  </cols>
  <sheetData>
    <row r="1" spans="1:15" ht="65.099999999999994" customHeight="1" thickBot="1">
      <c r="B1" s="20" t="s">
        <v>6</v>
      </c>
      <c r="C1" s="2" t="s">
        <v>0</v>
      </c>
      <c r="D1" s="3" t="s">
        <v>1</v>
      </c>
      <c r="E1" s="4" t="s">
        <v>1</v>
      </c>
      <c r="F1" s="31" t="s">
        <v>139</v>
      </c>
      <c r="G1" s="32" t="s">
        <v>139</v>
      </c>
      <c r="H1" s="33" t="s">
        <v>40</v>
      </c>
      <c r="I1" s="34" t="s">
        <v>40</v>
      </c>
      <c r="J1" s="46" t="s">
        <v>140</v>
      </c>
      <c r="K1" s="46" t="s">
        <v>140</v>
      </c>
      <c r="L1" s="47" t="s">
        <v>140</v>
      </c>
      <c r="N1" s="58" t="s">
        <v>141</v>
      </c>
      <c r="O1" s="59" t="s">
        <v>141</v>
      </c>
    </row>
    <row r="2" spans="1:15" ht="30" customHeight="1" thickBot="1">
      <c r="A2" s="6" t="s">
        <v>2</v>
      </c>
      <c r="B2" s="6" t="s">
        <v>3</v>
      </c>
      <c r="C2" s="7"/>
      <c r="D2" s="24">
        <v>23</v>
      </c>
      <c r="E2" s="9">
        <v>45665</v>
      </c>
      <c r="F2" s="43">
        <v>12</v>
      </c>
      <c r="G2" s="36">
        <v>45693</v>
      </c>
      <c r="H2" s="37" t="s">
        <v>41</v>
      </c>
      <c r="I2" s="38">
        <f>G2</f>
        <v>45693</v>
      </c>
      <c r="J2" s="50">
        <v>16</v>
      </c>
      <c r="K2" s="50" t="s">
        <v>41</v>
      </c>
      <c r="L2" s="51">
        <v>45702</v>
      </c>
      <c r="N2" s="60" t="s">
        <v>142</v>
      </c>
      <c r="O2" s="61" t="s">
        <v>143</v>
      </c>
    </row>
    <row r="3" spans="1:15" ht="19.899999999999999" customHeight="1">
      <c r="A3" s="10">
        <v>1</v>
      </c>
      <c r="B3" s="10">
        <v>298642</v>
      </c>
      <c r="C3" s="25">
        <v>5</v>
      </c>
      <c r="D3" s="23">
        <v>1</v>
      </c>
      <c r="E3" s="13">
        <f>IF(ISBLANK(D3),"",D3/D$2)</f>
        <v>4.3478260869565216E-2</v>
      </c>
      <c r="F3" s="44">
        <v>6</v>
      </c>
      <c r="G3" s="40">
        <f>IF(ISBLANK(F3),"",F3/F$2)</f>
        <v>0.5</v>
      </c>
      <c r="H3" s="41">
        <f>IFERROR((E3+G3)*100/2+C3,"")</f>
        <v>32.173913043478258</v>
      </c>
      <c r="I3" s="42" t="str">
        <f>IF(H3="","",IF(ROUND(H3,0)&gt;=91,"5.0",IF(ROUND(H3,0)&gt;=81,"4.5",IF(ROUND(H3,0)&gt;=71,"4.0",IF(ROUND(H3,0)&gt;=61,"3.5",IF(ROUND(H3,0)&gt;=51,"3.0","2.0"))))))</f>
        <v>2.0</v>
      </c>
      <c r="J3" s="54">
        <v>2</v>
      </c>
      <c r="K3" s="55">
        <f t="shared" ref="K3:K32" si="0">IF(ISBLANK(J3),"",J3/J$2*100+C3)</f>
        <v>17.5</v>
      </c>
      <c r="L3" s="56" t="str">
        <f>IF(K3="","",IF(ROUND(K3,0)&gt;=91,"3.5",IF(ROUND(K3,0)&gt;=51,"3.0","2.0")))</f>
        <v>2.0</v>
      </c>
      <c r="N3" s="62" t="s">
        <v>74</v>
      </c>
      <c r="O3" s="63">
        <v>45721</v>
      </c>
    </row>
    <row r="4" spans="1:15" ht="19.899999999999999" customHeight="1">
      <c r="A4" s="10">
        <v>2</v>
      </c>
      <c r="B4" s="10">
        <v>298616</v>
      </c>
      <c r="C4" s="25">
        <v>5</v>
      </c>
      <c r="D4" s="23">
        <v>9</v>
      </c>
      <c r="E4" s="13">
        <f t="shared" ref="E4:E32" si="1">IF(ISBLANK(D4),"",D4/D$2)</f>
        <v>0.39130434782608697</v>
      </c>
      <c r="F4" s="44">
        <v>4</v>
      </c>
      <c r="G4" s="40">
        <f t="shared" ref="G4:G32" si="2">IF(ISBLANK(F4),"",F4/F$2)</f>
        <v>0.33333333333333331</v>
      </c>
      <c r="H4" s="41">
        <f t="shared" ref="H4:H32" si="3">IFERROR((E4+G4)*100/2+C4,"")</f>
        <v>41.231884057971016</v>
      </c>
      <c r="I4" s="42" t="str">
        <f t="shared" ref="I4:I32" si="4">IF(H4="","",IF(ROUND(H4,0)&gt;=91,"5.0",IF(ROUND(H4,0)&gt;=81,"4.5",IF(ROUND(H4,0)&gt;=71,"4.0",IF(ROUND(H4,0)&gt;=61,"3.5",IF(ROUND(H4,0)&gt;=51,"3.0","2.0"))))))</f>
        <v>2.0</v>
      </c>
      <c r="J4" s="54">
        <v>9</v>
      </c>
      <c r="K4" s="55">
        <f t="shared" si="0"/>
        <v>61.25</v>
      </c>
      <c r="L4" s="56" t="str">
        <f t="shared" ref="L4:L32" si="5">IF(K4="","",IF(ROUND(K4,0)&gt;=91,"3.5",IF(ROUND(K4,0)&gt;=51,"3.0","2.0")))</f>
        <v>3.0</v>
      </c>
      <c r="N4" s="62" t="str">
        <f t="shared" ref="N4:N32" si="6">IF(AND(I4="",L4=""),"",IF(L4="",I4,L4))</f>
        <v>3.0</v>
      </c>
      <c r="O4" s="63">
        <f t="shared" ref="O4:O32" si="7">IF(AND(I4="",L4=""),"",IF(L4="",$I$2,$L$2))</f>
        <v>45702</v>
      </c>
    </row>
    <row r="5" spans="1:15" ht="19.899999999999999" customHeight="1">
      <c r="A5" s="10">
        <v>3</v>
      </c>
      <c r="B5" s="10">
        <v>298641</v>
      </c>
      <c r="C5" s="25">
        <v>10</v>
      </c>
      <c r="D5" s="23">
        <v>10.5</v>
      </c>
      <c r="E5" s="13">
        <f t="shared" si="1"/>
        <v>0.45652173913043476</v>
      </c>
      <c r="F5" s="44">
        <v>14</v>
      </c>
      <c r="G5" s="40">
        <f t="shared" si="2"/>
        <v>1.1666666666666667</v>
      </c>
      <c r="H5" s="41">
        <f t="shared" si="3"/>
        <v>91.159420289855078</v>
      </c>
      <c r="I5" s="42" t="str">
        <f t="shared" si="4"/>
        <v>5.0</v>
      </c>
      <c r="J5" s="54"/>
      <c r="K5" s="55" t="str">
        <f t="shared" si="0"/>
        <v/>
      </c>
      <c r="L5" s="56" t="str">
        <f t="shared" si="5"/>
        <v/>
      </c>
      <c r="N5" s="62" t="str">
        <f t="shared" si="6"/>
        <v>5.0</v>
      </c>
      <c r="O5" s="63">
        <f t="shared" si="7"/>
        <v>45693</v>
      </c>
    </row>
    <row r="6" spans="1:15" ht="19.899999999999999" customHeight="1">
      <c r="A6" s="10">
        <v>4</v>
      </c>
      <c r="B6" s="10">
        <v>298609</v>
      </c>
      <c r="C6" s="25">
        <v>5</v>
      </c>
      <c r="D6" s="23">
        <v>3</v>
      </c>
      <c r="E6" s="13">
        <f t="shared" si="1"/>
        <v>0.13043478260869565</v>
      </c>
      <c r="F6" s="44">
        <v>3</v>
      </c>
      <c r="G6" s="40">
        <f t="shared" si="2"/>
        <v>0.25</v>
      </c>
      <c r="H6" s="41">
        <f t="shared" si="3"/>
        <v>24.021739130434785</v>
      </c>
      <c r="I6" s="42" t="str">
        <f t="shared" si="4"/>
        <v>2.0</v>
      </c>
      <c r="J6" s="54">
        <v>15</v>
      </c>
      <c r="K6" s="55">
        <f t="shared" si="0"/>
        <v>98.75</v>
      </c>
      <c r="L6" s="56" t="str">
        <f t="shared" si="5"/>
        <v>3.5</v>
      </c>
      <c r="N6" s="62" t="str">
        <f t="shared" si="6"/>
        <v>3.5</v>
      </c>
      <c r="O6" s="63">
        <f t="shared" si="7"/>
        <v>45702</v>
      </c>
    </row>
    <row r="7" spans="1:15" ht="19.899999999999999" customHeight="1">
      <c r="A7" s="10">
        <v>5</v>
      </c>
      <c r="B7" s="10">
        <v>298657</v>
      </c>
      <c r="C7" s="25"/>
      <c r="D7" s="23"/>
      <c r="E7" s="13" t="str">
        <f t="shared" si="1"/>
        <v/>
      </c>
      <c r="F7" s="44"/>
      <c r="G7" s="40" t="str">
        <f t="shared" si="2"/>
        <v/>
      </c>
      <c r="H7" s="41" t="str">
        <f t="shared" si="3"/>
        <v/>
      </c>
      <c r="I7" s="42" t="str">
        <f t="shared" si="4"/>
        <v/>
      </c>
      <c r="J7" s="54"/>
      <c r="K7" s="55" t="str">
        <f t="shared" si="0"/>
        <v/>
      </c>
      <c r="L7" s="56" t="str">
        <f t="shared" si="5"/>
        <v/>
      </c>
      <c r="N7" s="62" t="str">
        <f t="shared" si="6"/>
        <v/>
      </c>
      <c r="O7" s="63" t="str">
        <f t="shared" si="7"/>
        <v/>
      </c>
    </row>
    <row r="8" spans="1:15" ht="19.899999999999999" customHeight="1">
      <c r="A8" s="10">
        <v>6</v>
      </c>
      <c r="B8" s="10">
        <v>298668</v>
      </c>
      <c r="C8" s="25">
        <v>5</v>
      </c>
      <c r="D8" s="23">
        <v>6</v>
      </c>
      <c r="E8" s="13">
        <f t="shared" si="1"/>
        <v>0.2608695652173913</v>
      </c>
      <c r="F8" s="44">
        <v>9</v>
      </c>
      <c r="G8" s="40">
        <f t="shared" si="2"/>
        <v>0.75</v>
      </c>
      <c r="H8" s="41">
        <f t="shared" si="3"/>
        <v>55.54347826086957</v>
      </c>
      <c r="I8" s="42" t="str">
        <f t="shared" si="4"/>
        <v>3.0</v>
      </c>
      <c r="J8" s="54"/>
      <c r="K8" s="55" t="str">
        <f t="shared" si="0"/>
        <v/>
      </c>
      <c r="L8" s="56" t="str">
        <f t="shared" si="5"/>
        <v/>
      </c>
      <c r="N8" s="62" t="str">
        <f t="shared" si="6"/>
        <v>3.0</v>
      </c>
      <c r="O8" s="63">
        <f t="shared" si="7"/>
        <v>45693</v>
      </c>
    </row>
    <row r="9" spans="1:15" ht="19.899999999999999" customHeight="1">
      <c r="A9" s="10">
        <v>7</v>
      </c>
      <c r="B9" s="10">
        <v>298634</v>
      </c>
      <c r="C9" s="25"/>
      <c r="D9" s="23"/>
      <c r="E9" s="13" t="str">
        <f t="shared" si="1"/>
        <v/>
      </c>
      <c r="F9" s="44"/>
      <c r="G9" s="40" t="str">
        <f t="shared" si="2"/>
        <v/>
      </c>
      <c r="H9" s="41" t="str">
        <f t="shared" si="3"/>
        <v/>
      </c>
      <c r="I9" s="42" t="str">
        <f t="shared" si="4"/>
        <v/>
      </c>
      <c r="J9" s="54"/>
      <c r="K9" s="55" t="str">
        <f t="shared" si="0"/>
        <v/>
      </c>
      <c r="L9" s="56" t="str">
        <f t="shared" si="5"/>
        <v/>
      </c>
      <c r="N9" s="62" t="str">
        <f t="shared" si="6"/>
        <v/>
      </c>
      <c r="O9" s="63" t="str">
        <f t="shared" si="7"/>
        <v/>
      </c>
    </row>
    <row r="10" spans="1:15" ht="19.899999999999999" customHeight="1">
      <c r="A10" s="10">
        <v>8</v>
      </c>
      <c r="B10" s="10">
        <v>298656</v>
      </c>
      <c r="C10" s="25">
        <v>5</v>
      </c>
      <c r="D10" s="23">
        <v>9</v>
      </c>
      <c r="E10" s="13">
        <f t="shared" si="1"/>
        <v>0.39130434782608697</v>
      </c>
      <c r="F10" s="44">
        <v>15</v>
      </c>
      <c r="G10" s="40">
        <f t="shared" si="2"/>
        <v>1.25</v>
      </c>
      <c r="H10" s="41">
        <f t="shared" si="3"/>
        <v>87.065217391304344</v>
      </c>
      <c r="I10" s="42" t="str">
        <f t="shared" si="4"/>
        <v>4.5</v>
      </c>
      <c r="J10" s="54"/>
      <c r="K10" s="55" t="str">
        <f t="shared" si="0"/>
        <v/>
      </c>
      <c r="L10" s="56" t="str">
        <f t="shared" si="5"/>
        <v/>
      </c>
      <c r="N10" s="62" t="str">
        <f t="shared" si="6"/>
        <v>4.5</v>
      </c>
      <c r="O10" s="63">
        <f t="shared" si="7"/>
        <v>45693</v>
      </c>
    </row>
    <row r="11" spans="1:15" ht="19.899999999999999" customHeight="1">
      <c r="A11" s="10">
        <v>9</v>
      </c>
      <c r="B11" s="10">
        <v>298670</v>
      </c>
      <c r="C11" s="25">
        <v>5</v>
      </c>
      <c r="D11" s="23">
        <v>13</v>
      </c>
      <c r="E11" s="13">
        <f t="shared" si="1"/>
        <v>0.56521739130434778</v>
      </c>
      <c r="F11" s="44">
        <v>13</v>
      </c>
      <c r="G11" s="40">
        <f t="shared" si="2"/>
        <v>1.0833333333333333</v>
      </c>
      <c r="H11" s="41">
        <f t="shared" si="3"/>
        <v>87.427536231884062</v>
      </c>
      <c r="I11" s="42" t="str">
        <f t="shared" si="4"/>
        <v>4.5</v>
      </c>
      <c r="J11" s="54"/>
      <c r="K11" s="55" t="str">
        <f t="shared" si="0"/>
        <v/>
      </c>
      <c r="L11" s="56" t="str">
        <f t="shared" si="5"/>
        <v/>
      </c>
      <c r="N11" s="62" t="str">
        <f t="shared" si="6"/>
        <v>4.5</v>
      </c>
      <c r="O11" s="63">
        <f t="shared" si="7"/>
        <v>45693</v>
      </c>
    </row>
    <row r="12" spans="1:15" ht="19.899999999999999" customHeight="1">
      <c r="A12" s="10">
        <v>10</v>
      </c>
      <c r="B12" s="10">
        <v>298638</v>
      </c>
      <c r="C12" s="25"/>
      <c r="D12" s="23">
        <v>6</v>
      </c>
      <c r="E12" s="13">
        <f t="shared" si="1"/>
        <v>0.2608695652173913</v>
      </c>
      <c r="F12" s="44">
        <v>10</v>
      </c>
      <c r="G12" s="40">
        <f t="shared" si="2"/>
        <v>0.83333333333333337</v>
      </c>
      <c r="H12" s="41">
        <f t="shared" si="3"/>
        <v>54.710144927536234</v>
      </c>
      <c r="I12" s="42" t="str">
        <f t="shared" si="4"/>
        <v>3.0</v>
      </c>
      <c r="J12" s="54"/>
      <c r="K12" s="55" t="str">
        <f t="shared" si="0"/>
        <v/>
      </c>
      <c r="L12" s="56" t="str">
        <f t="shared" si="5"/>
        <v/>
      </c>
      <c r="N12" s="62" t="str">
        <f t="shared" si="6"/>
        <v>3.0</v>
      </c>
      <c r="O12" s="63">
        <f t="shared" si="7"/>
        <v>45693</v>
      </c>
    </row>
    <row r="13" spans="1:15" ht="19.899999999999999" customHeight="1">
      <c r="A13" s="10">
        <v>11</v>
      </c>
      <c r="B13" s="10">
        <v>298637</v>
      </c>
      <c r="C13" s="25">
        <v>5</v>
      </c>
      <c r="D13" s="23">
        <v>7</v>
      </c>
      <c r="E13" s="13">
        <f t="shared" si="1"/>
        <v>0.30434782608695654</v>
      </c>
      <c r="F13" s="44">
        <v>8</v>
      </c>
      <c r="G13" s="40">
        <f t="shared" si="2"/>
        <v>0.66666666666666663</v>
      </c>
      <c r="H13" s="41">
        <f t="shared" si="3"/>
        <v>53.550724637681157</v>
      </c>
      <c r="I13" s="42" t="str">
        <f t="shared" si="4"/>
        <v>3.0</v>
      </c>
      <c r="J13" s="54"/>
      <c r="K13" s="55" t="str">
        <f t="shared" si="0"/>
        <v/>
      </c>
      <c r="L13" s="56" t="str">
        <f t="shared" si="5"/>
        <v/>
      </c>
      <c r="N13" s="62" t="str">
        <f t="shared" si="6"/>
        <v>3.0</v>
      </c>
      <c r="O13" s="63">
        <f t="shared" si="7"/>
        <v>45693</v>
      </c>
    </row>
    <row r="14" spans="1:15" ht="19.899999999999999" customHeight="1">
      <c r="A14" s="10">
        <v>12</v>
      </c>
      <c r="B14" s="10">
        <v>298626</v>
      </c>
      <c r="C14" s="25">
        <v>10</v>
      </c>
      <c r="D14" s="23">
        <v>10</v>
      </c>
      <c r="E14" s="13">
        <f t="shared" si="1"/>
        <v>0.43478260869565216</v>
      </c>
      <c r="F14" s="44">
        <v>15</v>
      </c>
      <c r="G14" s="40">
        <f t="shared" si="2"/>
        <v>1.25</v>
      </c>
      <c r="H14" s="41">
        <f t="shared" si="3"/>
        <v>94.239130434782609</v>
      </c>
      <c r="I14" s="42" t="str">
        <f t="shared" si="4"/>
        <v>5.0</v>
      </c>
      <c r="J14" s="54"/>
      <c r="K14" s="55" t="str">
        <f t="shared" si="0"/>
        <v/>
      </c>
      <c r="L14" s="56" t="str">
        <f t="shared" si="5"/>
        <v/>
      </c>
      <c r="N14" s="62" t="str">
        <f t="shared" si="6"/>
        <v>5.0</v>
      </c>
      <c r="O14" s="63">
        <f t="shared" si="7"/>
        <v>45693</v>
      </c>
    </row>
    <row r="15" spans="1:15" ht="19.899999999999999" customHeight="1">
      <c r="A15" s="10">
        <v>13</v>
      </c>
      <c r="B15" s="10">
        <v>298631</v>
      </c>
      <c r="C15" s="25"/>
      <c r="D15" s="23"/>
      <c r="E15" s="13" t="str">
        <f t="shared" si="1"/>
        <v/>
      </c>
      <c r="F15" s="44"/>
      <c r="G15" s="40" t="str">
        <f t="shared" si="2"/>
        <v/>
      </c>
      <c r="H15" s="41" t="str">
        <f t="shared" si="3"/>
        <v/>
      </c>
      <c r="I15" s="42" t="str">
        <f t="shared" si="4"/>
        <v/>
      </c>
      <c r="J15" s="54"/>
      <c r="K15" s="55" t="str">
        <f t="shared" si="0"/>
        <v/>
      </c>
      <c r="L15" s="56" t="str">
        <f t="shared" si="5"/>
        <v/>
      </c>
      <c r="N15" s="62" t="str">
        <f t="shared" si="6"/>
        <v/>
      </c>
      <c r="O15" s="63" t="str">
        <f t="shared" si="7"/>
        <v/>
      </c>
    </row>
    <row r="16" spans="1:15" ht="19.899999999999999" customHeight="1">
      <c r="A16" s="10">
        <v>14</v>
      </c>
      <c r="B16" s="10">
        <v>298673</v>
      </c>
      <c r="C16" s="25"/>
      <c r="D16" s="23"/>
      <c r="E16" s="13" t="str">
        <f t="shared" si="1"/>
        <v/>
      </c>
      <c r="F16" s="44"/>
      <c r="G16" s="40" t="str">
        <f t="shared" si="2"/>
        <v/>
      </c>
      <c r="H16" s="41" t="str">
        <f t="shared" si="3"/>
        <v/>
      </c>
      <c r="I16" s="42" t="str">
        <f t="shared" si="4"/>
        <v/>
      </c>
      <c r="J16" s="54"/>
      <c r="K16" s="55" t="str">
        <f t="shared" si="0"/>
        <v/>
      </c>
      <c r="L16" s="56" t="str">
        <f t="shared" si="5"/>
        <v/>
      </c>
      <c r="N16" s="62" t="str">
        <f t="shared" si="6"/>
        <v/>
      </c>
      <c r="O16" s="63" t="str">
        <f t="shared" si="7"/>
        <v/>
      </c>
    </row>
    <row r="17" spans="1:15" ht="19.899999999999999" customHeight="1">
      <c r="A17" s="10">
        <v>15</v>
      </c>
      <c r="B17" s="10">
        <v>298632</v>
      </c>
      <c r="C17" s="25">
        <v>1</v>
      </c>
      <c r="D17" s="23">
        <v>3</v>
      </c>
      <c r="E17" s="13">
        <f t="shared" si="1"/>
        <v>0.13043478260869565</v>
      </c>
      <c r="F17" s="44">
        <v>1</v>
      </c>
      <c r="G17" s="40">
        <f t="shared" si="2"/>
        <v>8.3333333333333329E-2</v>
      </c>
      <c r="H17" s="41">
        <f t="shared" si="3"/>
        <v>11.688405797101449</v>
      </c>
      <c r="I17" s="42" t="str">
        <f t="shared" si="4"/>
        <v>2.0</v>
      </c>
      <c r="J17" s="54">
        <v>8</v>
      </c>
      <c r="K17" s="55">
        <f t="shared" si="0"/>
        <v>51</v>
      </c>
      <c r="L17" s="56" t="str">
        <f t="shared" si="5"/>
        <v>3.0</v>
      </c>
      <c r="N17" s="62" t="str">
        <f t="shared" si="6"/>
        <v>3.0</v>
      </c>
      <c r="O17" s="63">
        <f t="shared" si="7"/>
        <v>45702</v>
      </c>
    </row>
    <row r="18" spans="1:15" ht="19.899999999999999" customHeight="1">
      <c r="A18" s="10">
        <v>16</v>
      </c>
      <c r="B18" s="10">
        <v>298644</v>
      </c>
      <c r="C18" s="25"/>
      <c r="D18" s="23"/>
      <c r="E18" s="13" t="str">
        <f t="shared" si="1"/>
        <v/>
      </c>
      <c r="F18" s="44"/>
      <c r="G18" s="40" t="str">
        <f t="shared" si="2"/>
        <v/>
      </c>
      <c r="H18" s="41" t="str">
        <f t="shared" si="3"/>
        <v/>
      </c>
      <c r="I18" s="42" t="str">
        <f t="shared" si="4"/>
        <v/>
      </c>
      <c r="J18" s="54"/>
      <c r="K18" s="55" t="str">
        <f t="shared" si="0"/>
        <v/>
      </c>
      <c r="L18" s="56" t="str">
        <f t="shared" si="5"/>
        <v/>
      </c>
      <c r="N18" s="62" t="str">
        <f t="shared" si="6"/>
        <v/>
      </c>
      <c r="O18" s="63" t="str">
        <f t="shared" si="7"/>
        <v/>
      </c>
    </row>
    <row r="19" spans="1:15" ht="19.899999999999999" customHeight="1">
      <c r="A19" s="10">
        <v>17</v>
      </c>
      <c r="B19" s="10">
        <v>298612</v>
      </c>
      <c r="C19" s="25">
        <v>5</v>
      </c>
      <c r="D19" s="23">
        <v>13</v>
      </c>
      <c r="E19" s="13">
        <f t="shared" si="1"/>
        <v>0.56521739130434778</v>
      </c>
      <c r="F19" s="44">
        <v>14</v>
      </c>
      <c r="G19" s="40">
        <f t="shared" si="2"/>
        <v>1.1666666666666667</v>
      </c>
      <c r="H19" s="41">
        <f t="shared" si="3"/>
        <v>91.594202898550733</v>
      </c>
      <c r="I19" s="42" t="str">
        <f t="shared" si="4"/>
        <v>5.0</v>
      </c>
      <c r="J19" s="54"/>
      <c r="K19" s="55" t="str">
        <f t="shared" si="0"/>
        <v/>
      </c>
      <c r="L19" s="56" t="str">
        <f t="shared" si="5"/>
        <v/>
      </c>
      <c r="N19" s="62" t="str">
        <f t="shared" si="6"/>
        <v>5.0</v>
      </c>
      <c r="O19" s="63">
        <f t="shared" si="7"/>
        <v>45693</v>
      </c>
    </row>
    <row r="20" spans="1:15" ht="19.899999999999999" customHeight="1">
      <c r="A20" s="10">
        <v>18</v>
      </c>
      <c r="B20" s="10">
        <v>298617</v>
      </c>
      <c r="C20" s="25"/>
      <c r="D20" s="23"/>
      <c r="E20" s="13" t="str">
        <f t="shared" si="1"/>
        <v/>
      </c>
      <c r="F20" s="44"/>
      <c r="G20" s="40" t="str">
        <f t="shared" si="2"/>
        <v/>
      </c>
      <c r="H20" s="41" t="str">
        <f t="shared" si="3"/>
        <v/>
      </c>
      <c r="I20" s="42" t="str">
        <f t="shared" si="4"/>
        <v/>
      </c>
      <c r="J20" s="54"/>
      <c r="K20" s="55" t="str">
        <f t="shared" si="0"/>
        <v/>
      </c>
      <c r="L20" s="56" t="str">
        <f t="shared" si="5"/>
        <v/>
      </c>
      <c r="N20" s="62" t="str">
        <f t="shared" si="6"/>
        <v/>
      </c>
      <c r="O20" s="63" t="str">
        <f t="shared" si="7"/>
        <v/>
      </c>
    </row>
    <row r="21" spans="1:15" ht="19.899999999999999" customHeight="1">
      <c r="A21" s="10">
        <v>19</v>
      </c>
      <c r="B21" s="10">
        <v>298649</v>
      </c>
      <c r="C21" s="25">
        <v>5</v>
      </c>
      <c r="D21" s="23">
        <v>10</v>
      </c>
      <c r="E21" s="13">
        <f t="shared" si="1"/>
        <v>0.43478260869565216</v>
      </c>
      <c r="F21" s="44">
        <v>10</v>
      </c>
      <c r="G21" s="40">
        <f t="shared" si="2"/>
        <v>0.83333333333333337</v>
      </c>
      <c r="H21" s="41">
        <f t="shared" si="3"/>
        <v>68.405797101449281</v>
      </c>
      <c r="I21" s="42" t="str">
        <f t="shared" si="4"/>
        <v>3.5</v>
      </c>
      <c r="J21" s="54"/>
      <c r="K21" s="55" t="str">
        <f t="shared" si="0"/>
        <v/>
      </c>
      <c r="L21" s="56" t="str">
        <f t="shared" si="5"/>
        <v/>
      </c>
      <c r="N21" s="62" t="str">
        <f t="shared" si="6"/>
        <v>3.5</v>
      </c>
      <c r="O21" s="63">
        <f t="shared" si="7"/>
        <v>45693</v>
      </c>
    </row>
    <row r="22" spans="1:15" ht="19.899999999999999" customHeight="1">
      <c r="A22" s="10">
        <v>20</v>
      </c>
      <c r="B22" s="10">
        <v>298663</v>
      </c>
      <c r="C22" s="25"/>
      <c r="D22" s="23"/>
      <c r="E22" s="13" t="str">
        <f t="shared" si="1"/>
        <v/>
      </c>
      <c r="F22" s="44"/>
      <c r="G22" s="40" t="str">
        <f t="shared" si="2"/>
        <v/>
      </c>
      <c r="H22" s="41" t="str">
        <f t="shared" si="3"/>
        <v/>
      </c>
      <c r="I22" s="42" t="str">
        <f t="shared" si="4"/>
        <v/>
      </c>
      <c r="J22" s="54"/>
      <c r="K22" s="55" t="str">
        <f t="shared" si="0"/>
        <v/>
      </c>
      <c r="L22" s="56" t="str">
        <f t="shared" si="5"/>
        <v/>
      </c>
      <c r="N22" s="62" t="str">
        <f t="shared" si="6"/>
        <v/>
      </c>
      <c r="O22" s="63" t="str">
        <f t="shared" si="7"/>
        <v/>
      </c>
    </row>
    <row r="23" spans="1:15" ht="19.899999999999999" customHeight="1">
      <c r="A23" s="10">
        <v>21</v>
      </c>
      <c r="B23" s="10">
        <v>298650</v>
      </c>
      <c r="C23" s="25"/>
      <c r="D23" s="23">
        <v>6</v>
      </c>
      <c r="E23" s="13">
        <f t="shared" si="1"/>
        <v>0.2608695652173913</v>
      </c>
      <c r="F23" s="44">
        <v>14</v>
      </c>
      <c r="G23" s="40">
        <f t="shared" si="2"/>
        <v>1.1666666666666667</v>
      </c>
      <c r="H23" s="41">
        <f t="shared" si="3"/>
        <v>71.376811594202906</v>
      </c>
      <c r="I23" s="42" t="str">
        <f t="shared" si="4"/>
        <v>4.0</v>
      </c>
      <c r="J23" s="54"/>
      <c r="K23" s="55" t="str">
        <f t="shared" si="0"/>
        <v/>
      </c>
      <c r="L23" s="56" t="str">
        <f t="shared" si="5"/>
        <v/>
      </c>
      <c r="N23" s="62" t="str">
        <f t="shared" si="6"/>
        <v>4.0</v>
      </c>
      <c r="O23" s="63">
        <f t="shared" si="7"/>
        <v>45693</v>
      </c>
    </row>
    <row r="24" spans="1:15" ht="19.899999999999999" customHeight="1">
      <c r="A24" s="10">
        <v>22</v>
      </c>
      <c r="B24" s="10">
        <v>298636</v>
      </c>
      <c r="C24" s="25"/>
      <c r="D24" s="23">
        <v>6</v>
      </c>
      <c r="E24" s="13">
        <f t="shared" si="1"/>
        <v>0.2608695652173913</v>
      </c>
      <c r="F24" s="44">
        <v>15</v>
      </c>
      <c r="G24" s="40">
        <f t="shared" si="2"/>
        <v>1.25</v>
      </c>
      <c r="H24" s="41">
        <f t="shared" si="3"/>
        <v>75.543478260869563</v>
      </c>
      <c r="I24" s="42" t="str">
        <f t="shared" si="4"/>
        <v>4.0</v>
      </c>
      <c r="J24" s="54"/>
      <c r="K24" s="55" t="str">
        <f t="shared" si="0"/>
        <v/>
      </c>
      <c r="L24" s="56" t="str">
        <f t="shared" si="5"/>
        <v/>
      </c>
      <c r="N24" s="62" t="str">
        <f t="shared" si="6"/>
        <v>4.0</v>
      </c>
      <c r="O24" s="63">
        <f t="shared" si="7"/>
        <v>45693</v>
      </c>
    </row>
    <row r="25" spans="1:15" ht="19.899999999999999" customHeight="1">
      <c r="A25" s="10">
        <v>23</v>
      </c>
      <c r="B25" s="10">
        <v>298672</v>
      </c>
      <c r="C25" s="25">
        <v>5</v>
      </c>
      <c r="D25" s="23">
        <v>6</v>
      </c>
      <c r="E25" s="13">
        <f t="shared" si="1"/>
        <v>0.2608695652173913</v>
      </c>
      <c r="F25" s="44">
        <v>10.5</v>
      </c>
      <c r="G25" s="40">
        <f t="shared" si="2"/>
        <v>0.875</v>
      </c>
      <c r="H25" s="41">
        <f t="shared" si="3"/>
        <v>61.79347826086957</v>
      </c>
      <c r="I25" s="42" t="str">
        <f t="shared" si="4"/>
        <v>3.5</v>
      </c>
      <c r="J25" s="54"/>
      <c r="K25" s="55" t="str">
        <f t="shared" si="0"/>
        <v/>
      </c>
      <c r="L25" s="56" t="str">
        <f t="shared" si="5"/>
        <v/>
      </c>
      <c r="N25" s="62" t="str">
        <f t="shared" si="6"/>
        <v>3.5</v>
      </c>
      <c r="O25" s="63">
        <f t="shared" si="7"/>
        <v>45693</v>
      </c>
    </row>
    <row r="26" spans="1:15" ht="19.899999999999999" customHeight="1">
      <c r="A26" s="10">
        <v>24</v>
      </c>
      <c r="B26" s="10">
        <v>298630</v>
      </c>
      <c r="C26" s="25"/>
      <c r="D26" s="23">
        <v>1</v>
      </c>
      <c r="E26" s="13">
        <f t="shared" si="1"/>
        <v>4.3478260869565216E-2</v>
      </c>
      <c r="F26" s="44">
        <v>1</v>
      </c>
      <c r="G26" s="40">
        <f t="shared" si="2"/>
        <v>8.3333333333333329E-2</v>
      </c>
      <c r="H26" s="41">
        <f t="shared" si="3"/>
        <v>6.3405797101449277</v>
      </c>
      <c r="I26" s="42" t="str">
        <f t="shared" si="4"/>
        <v>2.0</v>
      </c>
      <c r="J26" s="54">
        <v>0</v>
      </c>
      <c r="K26" s="55">
        <f t="shared" si="0"/>
        <v>0</v>
      </c>
      <c r="L26" s="56" t="str">
        <f t="shared" si="5"/>
        <v>2.0</v>
      </c>
      <c r="N26" s="62" t="s">
        <v>75</v>
      </c>
      <c r="O26" s="63">
        <v>45721</v>
      </c>
    </row>
    <row r="27" spans="1:15" ht="19.899999999999999" customHeight="1">
      <c r="A27" s="10">
        <v>25</v>
      </c>
      <c r="B27" s="10">
        <v>298610</v>
      </c>
      <c r="C27" s="25">
        <v>10</v>
      </c>
      <c r="D27" s="23">
        <v>16</v>
      </c>
      <c r="E27" s="13">
        <f t="shared" si="1"/>
        <v>0.69565217391304346</v>
      </c>
      <c r="F27" s="44">
        <v>10.5</v>
      </c>
      <c r="G27" s="40">
        <f t="shared" si="2"/>
        <v>0.875</v>
      </c>
      <c r="H27" s="41">
        <f t="shared" si="3"/>
        <v>88.532608695652172</v>
      </c>
      <c r="I27" s="42" t="str">
        <f t="shared" si="4"/>
        <v>4.5</v>
      </c>
      <c r="J27" s="54"/>
      <c r="K27" s="55" t="str">
        <f t="shared" si="0"/>
        <v/>
      </c>
      <c r="L27" s="56" t="str">
        <f t="shared" si="5"/>
        <v/>
      </c>
      <c r="N27" s="62" t="str">
        <f t="shared" si="6"/>
        <v>4.5</v>
      </c>
      <c r="O27" s="63">
        <f t="shared" si="7"/>
        <v>45693</v>
      </c>
    </row>
    <row r="28" spans="1:15" ht="19.899999999999999" customHeight="1">
      <c r="A28" s="10">
        <v>26</v>
      </c>
      <c r="B28" s="10">
        <v>298629</v>
      </c>
      <c r="C28" s="25"/>
      <c r="D28" s="23"/>
      <c r="E28" s="13" t="str">
        <f t="shared" si="1"/>
        <v/>
      </c>
      <c r="F28" s="44"/>
      <c r="G28" s="40" t="str">
        <f t="shared" si="2"/>
        <v/>
      </c>
      <c r="H28" s="41" t="str">
        <f t="shared" si="3"/>
        <v/>
      </c>
      <c r="I28" s="42" t="str">
        <f t="shared" si="4"/>
        <v/>
      </c>
      <c r="J28" s="54"/>
      <c r="K28" s="55" t="str">
        <f t="shared" si="0"/>
        <v/>
      </c>
      <c r="L28" s="56" t="str">
        <f t="shared" si="5"/>
        <v/>
      </c>
      <c r="N28" s="62" t="str">
        <f t="shared" si="6"/>
        <v/>
      </c>
      <c r="O28" s="63" t="str">
        <f t="shared" si="7"/>
        <v/>
      </c>
    </row>
    <row r="29" spans="1:15" ht="19.899999999999999" customHeight="1">
      <c r="A29" s="10">
        <v>27</v>
      </c>
      <c r="B29" s="10">
        <v>298646</v>
      </c>
      <c r="C29" s="25"/>
      <c r="D29" s="23">
        <v>5</v>
      </c>
      <c r="E29" s="13">
        <f t="shared" si="1"/>
        <v>0.21739130434782608</v>
      </c>
      <c r="F29" s="44"/>
      <c r="G29" s="40" t="str">
        <f t="shared" si="2"/>
        <v/>
      </c>
      <c r="H29" s="41" t="str">
        <f t="shared" si="3"/>
        <v/>
      </c>
      <c r="I29" s="42" t="str">
        <f t="shared" si="4"/>
        <v/>
      </c>
      <c r="J29" s="54"/>
      <c r="K29" s="55" t="str">
        <f t="shared" si="0"/>
        <v/>
      </c>
      <c r="L29" s="56" t="str">
        <f t="shared" si="5"/>
        <v/>
      </c>
      <c r="N29" s="62" t="str">
        <f t="shared" si="6"/>
        <v/>
      </c>
      <c r="O29" s="63" t="str">
        <f t="shared" si="7"/>
        <v/>
      </c>
    </row>
    <row r="30" spans="1:15" ht="19.899999999999999" customHeight="1">
      <c r="A30" s="10">
        <v>28</v>
      </c>
      <c r="B30" s="10">
        <v>298615</v>
      </c>
      <c r="C30" s="25"/>
      <c r="D30" s="23"/>
      <c r="E30" s="13" t="str">
        <f t="shared" si="1"/>
        <v/>
      </c>
      <c r="F30" s="44"/>
      <c r="G30" s="40" t="str">
        <f t="shared" si="2"/>
        <v/>
      </c>
      <c r="H30" s="41" t="str">
        <f t="shared" si="3"/>
        <v/>
      </c>
      <c r="I30" s="42" t="str">
        <f t="shared" si="4"/>
        <v/>
      </c>
      <c r="J30" s="54"/>
      <c r="K30" s="55" t="str">
        <f t="shared" si="0"/>
        <v/>
      </c>
      <c r="L30" s="56" t="str">
        <f t="shared" si="5"/>
        <v/>
      </c>
      <c r="N30" s="62" t="str">
        <f t="shared" si="6"/>
        <v/>
      </c>
      <c r="O30" s="63" t="str">
        <f t="shared" si="7"/>
        <v/>
      </c>
    </row>
    <row r="31" spans="1:15" ht="19.899999999999999" customHeight="1">
      <c r="A31" s="10">
        <v>29</v>
      </c>
      <c r="B31" s="10">
        <v>298287</v>
      </c>
      <c r="C31" s="25">
        <v>5</v>
      </c>
      <c r="D31" s="23">
        <v>9</v>
      </c>
      <c r="E31" s="13">
        <f t="shared" si="1"/>
        <v>0.39130434782608697</v>
      </c>
      <c r="F31" s="44">
        <v>13</v>
      </c>
      <c r="G31" s="40">
        <f t="shared" si="2"/>
        <v>1.0833333333333333</v>
      </c>
      <c r="H31" s="41">
        <f t="shared" si="3"/>
        <v>78.731884057971016</v>
      </c>
      <c r="I31" s="42" t="str">
        <f t="shared" si="4"/>
        <v>4.0</v>
      </c>
      <c r="J31" s="54"/>
      <c r="K31" s="55" t="str">
        <f t="shared" si="0"/>
        <v/>
      </c>
      <c r="L31" s="56" t="str">
        <f t="shared" si="5"/>
        <v/>
      </c>
      <c r="N31" s="62" t="str">
        <f t="shared" si="6"/>
        <v>4.0</v>
      </c>
      <c r="O31" s="63">
        <f t="shared" si="7"/>
        <v>45693</v>
      </c>
    </row>
    <row r="32" spans="1:15" ht="19.899999999999999" customHeight="1">
      <c r="A32" s="10">
        <v>30</v>
      </c>
      <c r="B32" s="10"/>
      <c r="C32" s="25"/>
      <c r="D32" s="23"/>
      <c r="E32" s="13" t="str">
        <f t="shared" si="1"/>
        <v/>
      </c>
      <c r="F32" s="44"/>
      <c r="G32" s="40" t="str">
        <f t="shared" si="2"/>
        <v/>
      </c>
      <c r="H32" s="41" t="str">
        <f t="shared" si="3"/>
        <v/>
      </c>
      <c r="I32" s="42" t="str">
        <f t="shared" si="4"/>
        <v/>
      </c>
      <c r="J32" s="54"/>
      <c r="K32" s="55" t="str">
        <f t="shared" si="0"/>
        <v/>
      </c>
      <c r="L32" s="56" t="str">
        <f t="shared" si="5"/>
        <v/>
      </c>
      <c r="N32" s="62" t="str">
        <f t="shared" si="6"/>
        <v/>
      </c>
      <c r="O32" s="63" t="str">
        <f t="shared" si="7"/>
        <v/>
      </c>
    </row>
    <row r="33" spans="4:15" ht="25.15" customHeight="1">
      <c r="E33" s="14">
        <f>IFERROR(AVERAGE(E$3:E32),"")</f>
        <v>0.32500000000000007</v>
      </c>
      <c r="G33" s="14">
        <f>IFERROR(AVERAGE(G$3:G32),"")</f>
        <v>0.81578947368421051</v>
      </c>
      <c r="J33"/>
      <c r="K33"/>
      <c r="M33" s="5"/>
      <c r="O33" s="5"/>
    </row>
    <row r="34" spans="4:15" s="15" customFormat="1" ht="20.100000000000001" customHeight="1" thickBot="1">
      <c r="J34"/>
      <c r="K34"/>
      <c r="M34" s="64"/>
    </row>
    <row r="35" spans="4:15" ht="19.899999999999999" customHeight="1">
      <c r="D35" s="16" t="s">
        <v>4</v>
      </c>
      <c r="E35" s="17">
        <f>COUNTIF(E$3:E32,"&gt;50%")</f>
        <v>3</v>
      </c>
      <c r="F35" s="16" t="s">
        <v>4</v>
      </c>
      <c r="G35" s="17">
        <f>COUNTIF(G$3:G32,"&gt;50%")</f>
        <v>14</v>
      </c>
      <c r="H35" s="26" t="s">
        <v>70</v>
      </c>
      <c r="I35" s="26">
        <f t="shared" ref="I35:I40" si="8">COUNTIF(I$3:I$32,H35)</f>
        <v>3</v>
      </c>
      <c r="K35" s="26" t="s">
        <v>70</v>
      </c>
      <c r="L35" s="26">
        <f t="shared" ref="L35:L40" si="9">COUNTIF(L$3:L$32,K35)</f>
        <v>0</v>
      </c>
      <c r="N35" s="26">
        <f t="shared" ref="N35:N40" si="10">COUNTIF(N$3:N$32,H35)</f>
        <v>3</v>
      </c>
      <c r="O35" s="65">
        <f>N35/N41</f>
        <v>0.15789473684210525</v>
      </c>
    </row>
    <row r="36" spans="4:15" ht="19.899999999999999" customHeight="1" thickBot="1">
      <c r="D36" s="18" t="s">
        <v>5</v>
      </c>
      <c r="E36" s="19">
        <f>COUNTIF(E$3:E32,"&lt;=50%")</f>
        <v>17</v>
      </c>
      <c r="F36" s="18" t="s">
        <v>5</v>
      </c>
      <c r="G36" s="19">
        <f>COUNTIF(G$3:G32,"&lt;=50%")</f>
        <v>5</v>
      </c>
      <c r="H36" s="27" t="s">
        <v>71</v>
      </c>
      <c r="I36" s="27">
        <f t="shared" si="8"/>
        <v>3</v>
      </c>
      <c r="K36" s="27" t="s">
        <v>71</v>
      </c>
      <c r="L36" s="27">
        <f t="shared" si="9"/>
        <v>0</v>
      </c>
      <c r="N36" s="27">
        <f t="shared" si="10"/>
        <v>3</v>
      </c>
      <c r="O36" s="65">
        <f>N36/N41</f>
        <v>0.15789473684210525</v>
      </c>
    </row>
    <row r="37" spans="4:15" ht="19.899999999999999" customHeight="1">
      <c r="H37" s="27" t="s">
        <v>72</v>
      </c>
      <c r="I37" s="27">
        <f t="shared" si="8"/>
        <v>3</v>
      </c>
      <c r="K37" s="27" t="s">
        <v>72</v>
      </c>
      <c r="L37" s="27">
        <f t="shared" si="9"/>
        <v>0</v>
      </c>
      <c r="N37" s="27">
        <f t="shared" si="10"/>
        <v>3</v>
      </c>
      <c r="O37" s="65">
        <f>N37/N41</f>
        <v>0.15789473684210525</v>
      </c>
    </row>
    <row r="38" spans="4:15" ht="19.899999999999999" customHeight="1">
      <c r="H38" s="27" t="s">
        <v>73</v>
      </c>
      <c r="I38" s="27">
        <f t="shared" si="8"/>
        <v>2</v>
      </c>
      <c r="K38" s="27" t="s">
        <v>73</v>
      </c>
      <c r="L38" s="27">
        <f t="shared" si="9"/>
        <v>1</v>
      </c>
      <c r="N38" s="27">
        <f t="shared" si="10"/>
        <v>3</v>
      </c>
      <c r="O38" s="65">
        <f>N38/N41</f>
        <v>0.15789473684210525</v>
      </c>
    </row>
    <row r="39" spans="4:15" ht="19.899999999999999" customHeight="1">
      <c r="H39" s="27" t="s">
        <v>74</v>
      </c>
      <c r="I39" s="27">
        <f t="shared" si="8"/>
        <v>3</v>
      </c>
      <c r="K39" s="27" t="s">
        <v>74</v>
      </c>
      <c r="L39" s="27">
        <f t="shared" si="9"/>
        <v>2</v>
      </c>
      <c r="N39" s="27">
        <f t="shared" si="10"/>
        <v>6</v>
      </c>
      <c r="O39" s="65">
        <f>N39/N41</f>
        <v>0.31578947368421051</v>
      </c>
    </row>
    <row r="40" spans="4:15" ht="19.899999999999999" customHeight="1" thickBot="1">
      <c r="H40" s="28" t="s">
        <v>75</v>
      </c>
      <c r="I40" s="28">
        <f t="shared" si="8"/>
        <v>5</v>
      </c>
      <c r="K40" s="28" t="s">
        <v>75</v>
      </c>
      <c r="L40" s="28">
        <f t="shared" si="9"/>
        <v>2</v>
      </c>
      <c r="N40" s="28">
        <f t="shared" si="10"/>
        <v>1</v>
      </c>
      <c r="O40" s="65">
        <f>N40/N41</f>
        <v>5.2631578947368418E-2</v>
      </c>
    </row>
    <row r="41" spans="4:15" ht="19.899999999999999" customHeight="1">
      <c r="H41" s="29" t="s">
        <v>76</v>
      </c>
      <c r="I41" s="30">
        <f>SUM(I35:I40)</f>
        <v>19</v>
      </c>
      <c r="J41" s="30"/>
      <c r="K41" s="29" t="s">
        <v>76</v>
      </c>
      <c r="L41" s="30">
        <f>SUM(L35:L40)</f>
        <v>5</v>
      </c>
      <c r="N41" s="30">
        <f>SUM(N35:N40)</f>
        <v>19</v>
      </c>
      <c r="O41" s="5"/>
    </row>
  </sheetData>
  <conditionalFormatting sqref="C3:C32">
    <cfRule type="cellIs" dxfId="325" priority="39" operator="lessThan">
      <formula>0</formula>
    </cfRule>
    <cfRule type="cellIs" dxfId="324" priority="40" operator="greaterThan">
      <formula>0</formula>
    </cfRule>
  </conditionalFormatting>
  <conditionalFormatting sqref="G3:G32 E3:E32">
    <cfRule type="dataBar" priority="37">
      <dataBar>
        <cfvo type="num" val="0"/>
        <cfvo type="num" val="1"/>
        <color theme="9" tint="0.39997558519241921"/>
      </dataBar>
      <extLst>
        <ext xmlns:x14="http://schemas.microsoft.com/office/spreadsheetml/2009/9/main" uri="{B025F937-C7B1-47D3-B67F-A62EFF666E3E}">
          <x14:id>{0C091395-0C2B-426B-88FC-A11A0A129235}</x14:id>
        </ext>
      </extLst>
    </cfRule>
  </conditionalFormatting>
  <conditionalFormatting sqref="N3:N25 I3:I32 N27:N32">
    <cfRule type="cellIs" dxfId="323" priority="34" stopIfTrue="1" operator="equal">
      <formula>"3.5"</formula>
    </cfRule>
  </conditionalFormatting>
  <conditionalFormatting sqref="N3:N25 I3:I32 N27:N32">
    <cfRule type="cellIs" dxfId="322" priority="31" stopIfTrue="1" operator="equal">
      <formula>"5.0"</formula>
    </cfRule>
    <cfRule type="cellIs" dxfId="321" priority="32" stopIfTrue="1" operator="equal">
      <formula>"4.5"</formula>
    </cfRule>
    <cfRule type="cellIs" dxfId="320" priority="33" stopIfTrue="1" operator="equal">
      <formula>"4.0"</formula>
    </cfRule>
    <cfRule type="cellIs" dxfId="319" priority="35" stopIfTrue="1" operator="equal">
      <formula>"3.0"</formula>
    </cfRule>
    <cfRule type="cellIs" dxfId="318" priority="36" stopIfTrue="1" operator="equal">
      <formula>"2.0"</formula>
    </cfRule>
  </conditionalFormatting>
  <conditionalFormatting sqref="H35:H40">
    <cfRule type="cellIs" dxfId="317" priority="28" stopIfTrue="1" operator="equal">
      <formula>"3.5"</formula>
    </cfRule>
  </conditionalFormatting>
  <conditionalFormatting sqref="H35:H40">
    <cfRule type="cellIs" dxfId="316" priority="25" stopIfTrue="1" operator="equal">
      <formula>"5.0"</formula>
    </cfRule>
    <cfRule type="cellIs" dxfId="315" priority="26" stopIfTrue="1" operator="equal">
      <formula>"4.5"</formula>
    </cfRule>
    <cfRule type="cellIs" dxfId="314" priority="27" stopIfTrue="1" operator="equal">
      <formula>"4.0"</formula>
    </cfRule>
    <cfRule type="cellIs" dxfId="313" priority="29" stopIfTrue="1" operator="equal">
      <formula>"3.0"</formula>
    </cfRule>
    <cfRule type="cellIs" dxfId="312" priority="30" stopIfTrue="1" operator="equal">
      <formula>"2.0"</formula>
    </cfRule>
  </conditionalFormatting>
  <conditionalFormatting sqref="H3:H32">
    <cfRule type="dataBar" priority="24">
      <dataBar>
        <cfvo type="num" val="0"/>
        <cfvo type="num" val="100"/>
        <color theme="9" tint="0.39997558519241921"/>
      </dataBar>
      <extLst>
        <ext xmlns:x14="http://schemas.microsoft.com/office/spreadsheetml/2009/9/main" uri="{B025F937-C7B1-47D3-B67F-A62EFF666E3E}">
          <x14:id>{A022AB20-2500-4727-9415-CC28C8760223}</x14:id>
        </ext>
      </extLst>
    </cfRule>
  </conditionalFormatting>
  <conditionalFormatting sqref="I35:I41">
    <cfRule type="dataBar" priority="23">
      <dataBar>
        <cfvo type="min"/>
        <cfvo type="max"/>
        <color theme="9" tint="0.39997558519241921"/>
      </dataBar>
      <extLst>
        <ext xmlns:x14="http://schemas.microsoft.com/office/spreadsheetml/2009/9/main" uri="{B025F937-C7B1-47D3-B67F-A62EFF666E3E}">
          <x14:id>{3D3CE12F-34D6-4460-9293-031A1F378DA6}</x14:id>
        </ext>
      </extLst>
    </cfRule>
  </conditionalFormatting>
  <conditionalFormatting sqref="N35:N41">
    <cfRule type="dataBar" priority="22">
      <dataBar>
        <cfvo type="min"/>
        <cfvo type="max"/>
        <color theme="9" tint="0.39997558519241921"/>
      </dataBar>
      <extLst>
        <ext xmlns:x14="http://schemas.microsoft.com/office/spreadsheetml/2009/9/main" uri="{B025F937-C7B1-47D3-B67F-A62EFF666E3E}">
          <x14:id>{B8423D2F-9770-463C-A2EF-B86C707AE6FB}</x14:id>
        </ext>
      </extLst>
    </cfRule>
  </conditionalFormatting>
  <conditionalFormatting sqref="J3:J32 L3:L32">
    <cfRule type="cellIs" dxfId="311" priority="19" stopIfTrue="1" operator="equal">
      <formula>"3.5"</formula>
    </cfRule>
  </conditionalFormatting>
  <conditionalFormatting sqref="J3:J32 L3:L32">
    <cfRule type="cellIs" dxfId="310" priority="16" stopIfTrue="1" operator="equal">
      <formula>"5.0"</formula>
    </cfRule>
    <cfRule type="cellIs" dxfId="309" priority="17" stopIfTrue="1" operator="equal">
      <formula>"4.5"</formula>
    </cfRule>
    <cfRule type="cellIs" dxfId="308" priority="18" stopIfTrue="1" operator="equal">
      <formula>"4.0"</formula>
    </cfRule>
    <cfRule type="cellIs" dxfId="307" priority="20" stopIfTrue="1" operator="equal">
      <formula>"3.0"</formula>
    </cfRule>
    <cfRule type="cellIs" dxfId="306" priority="21" stopIfTrue="1" operator="equal">
      <formula>"2.0"</formula>
    </cfRule>
  </conditionalFormatting>
  <conditionalFormatting sqref="K3:K32">
    <cfRule type="dataBar" priority="15">
      <dataBar>
        <cfvo type="num" val="0"/>
        <cfvo type="num" val="100"/>
        <color theme="9" tint="0.39997558519241921"/>
      </dataBar>
      <extLst>
        <ext xmlns:x14="http://schemas.microsoft.com/office/spreadsheetml/2009/9/main" uri="{B025F937-C7B1-47D3-B67F-A62EFF666E3E}">
          <x14:id>{20AEF7ED-0AE9-427B-A52C-89C5C328B3FB}</x14:id>
        </ext>
      </extLst>
    </cfRule>
  </conditionalFormatting>
  <conditionalFormatting sqref="L35:L41 J41">
    <cfRule type="dataBar" priority="14">
      <dataBar>
        <cfvo type="min"/>
        <cfvo type="max"/>
        <color theme="9" tint="0.39997558519241921"/>
      </dataBar>
      <extLst>
        <ext xmlns:x14="http://schemas.microsoft.com/office/spreadsheetml/2009/9/main" uri="{B025F937-C7B1-47D3-B67F-A62EFF666E3E}">
          <x14:id>{FF92C7B2-355B-48D5-8CE1-1105D992ECFA}</x14:id>
        </ext>
      </extLst>
    </cfRule>
  </conditionalFormatting>
  <conditionalFormatting sqref="K35:K40">
    <cfRule type="cellIs" dxfId="305" priority="11" stopIfTrue="1" operator="equal">
      <formula>"3.5"</formula>
    </cfRule>
  </conditionalFormatting>
  <conditionalFormatting sqref="K35:K40">
    <cfRule type="cellIs" dxfId="304" priority="8" stopIfTrue="1" operator="equal">
      <formula>"5.0"</formula>
    </cfRule>
    <cfRule type="cellIs" dxfId="303" priority="9" stopIfTrue="1" operator="equal">
      <formula>"4.5"</formula>
    </cfRule>
    <cfRule type="cellIs" dxfId="302" priority="10" stopIfTrue="1" operator="equal">
      <formula>"4.0"</formula>
    </cfRule>
    <cfRule type="cellIs" dxfId="301" priority="12" stopIfTrue="1" operator="equal">
      <formula>"3.0"</formula>
    </cfRule>
    <cfRule type="cellIs" dxfId="300" priority="13" stopIfTrue="1" operator="equal">
      <formula>"2.0"</formula>
    </cfRule>
  </conditionalFormatting>
  <conditionalFormatting sqref="O3:O25 O27:O32">
    <cfRule type="colorScale" priority="41">
      <colorScale>
        <cfvo type="min"/>
        <cfvo type="max"/>
        <color rgb="FF63BE7B"/>
        <color rgb="FFFFEF9C"/>
      </colorScale>
    </cfRule>
  </conditionalFormatting>
  <conditionalFormatting sqref="N26">
    <cfRule type="cellIs" dxfId="299" priority="4" stopIfTrue="1" operator="equal">
      <formula>"3.5"</formula>
    </cfRule>
  </conditionalFormatting>
  <conditionalFormatting sqref="N26">
    <cfRule type="cellIs" dxfId="298" priority="1" stopIfTrue="1" operator="equal">
      <formula>"5.0"</formula>
    </cfRule>
    <cfRule type="cellIs" dxfId="297" priority="2" stopIfTrue="1" operator="equal">
      <formula>"4.5"</formula>
    </cfRule>
    <cfRule type="cellIs" dxfId="296" priority="3" stopIfTrue="1" operator="equal">
      <formula>"4.0"</formula>
    </cfRule>
    <cfRule type="cellIs" dxfId="295" priority="5" stopIfTrue="1" operator="equal">
      <formula>"3.0"</formula>
    </cfRule>
    <cfRule type="cellIs" dxfId="294" priority="6" stopIfTrue="1" operator="equal">
      <formula>"2.0"</formula>
    </cfRule>
  </conditionalFormatting>
  <conditionalFormatting sqref="O26">
    <cfRule type="colorScale" priority="7">
      <colorScale>
        <cfvo type="min"/>
        <cfvo type="max"/>
        <color rgb="FF63BE7B"/>
        <color rgb="FFFFEF9C"/>
      </colorScale>
    </cfRule>
  </conditionalFormatting>
  <pageMargins left="0.7" right="0.7" top="0.75" bottom="0.75" header="0.3" footer="0.3"/>
  <pageSetup paperSize="9" scale="77" orientation="portrait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0C091395-0C2B-426B-88FC-A11A0A129235}">
            <x14:dataBar minLength="0" maxLength="100" border="1">
              <x14:cfvo type="num">
                <xm:f>0</xm:f>
              </x14:cfvo>
              <x14:cfvo type="num">
                <xm:f>1</xm:f>
              </x14:cfvo>
              <x14:borderColor theme="9" tint="-0.249977111117893"/>
              <x14:negativeFillColor rgb="FFFF0000"/>
              <x14:axisColor rgb="FF000000"/>
            </x14:dataBar>
          </x14:cfRule>
          <xm:sqref>G3:G32 E3:E32</xm:sqref>
        </x14:conditionalFormatting>
        <x14:conditionalFormatting xmlns:xm="http://schemas.microsoft.com/office/excel/2006/main">
          <x14:cfRule type="dataBar" id="{A022AB20-2500-4727-9415-CC28C8760223}">
            <x14:dataBar minLength="0" maxLength="100" border="1" direction="leftToRight">
              <x14:cfvo type="num">
                <xm:f>0</xm:f>
              </x14:cfvo>
              <x14:cfvo type="num">
                <xm:f>100</xm:f>
              </x14:cfvo>
              <x14:borderColor theme="9" tint="-0.249977111117893"/>
              <x14:negativeFillColor rgb="FFFF0000"/>
              <x14:axisColor rgb="FF000000"/>
            </x14:dataBar>
          </x14:cfRule>
          <xm:sqref>H3:H32</xm:sqref>
        </x14:conditionalFormatting>
        <x14:conditionalFormatting xmlns:xm="http://schemas.microsoft.com/office/excel/2006/main">
          <x14:cfRule type="dataBar" id="{3D3CE12F-34D6-4460-9293-031A1F378DA6}">
            <x14:dataBar minLength="0" maxLength="100" border="1" negativeBarBorderColorSameAsPositive="0">
              <x14:cfvo type="autoMin"/>
              <x14:cfvo type="autoMax"/>
              <x14:borderColor theme="9" tint="-0.249977111117893"/>
              <x14:negativeFillColor rgb="FFFF0000"/>
              <x14:negativeBorderColor rgb="FFFF0000"/>
              <x14:axisColor rgb="FF000000"/>
            </x14:dataBar>
          </x14:cfRule>
          <xm:sqref>I35:I41</xm:sqref>
        </x14:conditionalFormatting>
        <x14:conditionalFormatting xmlns:xm="http://schemas.microsoft.com/office/excel/2006/main">
          <x14:cfRule type="dataBar" id="{B8423D2F-9770-463C-A2EF-B86C707AE6FB}">
            <x14:dataBar minLength="0" maxLength="100" border="1" negativeBarBorderColorSameAsPositive="0">
              <x14:cfvo type="autoMin"/>
              <x14:cfvo type="autoMax"/>
              <x14:borderColor theme="9" tint="-0.249977111117893"/>
              <x14:negativeFillColor rgb="FFFF0000"/>
              <x14:negativeBorderColor rgb="FFFF0000"/>
              <x14:axisColor rgb="FF000000"/>
            </x14:dataBar>
          </x14:cfRule>
          <xm:sqref>N35:N41</xm:sqref>
        </x14:conditionalFormatting>
        <x14:conditionalFormatting xmlns:xm="http://schemas.microsoft.com/office/excel/2006/main">
          <x14:cfRule type="dataBar" id="{20AEF7ED-0AE9-427B-A52C-89C5C328B3FB}">
            <x14:dataBar minLength="0" maxLength="100" border="1" direction="leftToRight">
              <x14:cfvo type="num">
                <xm:f>0</xm:f>
              </x14:cfvo>
              <x14:cfvo type="num">
                <xm:f>100</xm:f>
              </x14:cfvo>
              <x14:borderColor theme="9" tint="-0.249977111117893"/>
              <x14:negativeFillColor rgb="FFFF0000"/>
              <x14:axisColor rgb="FF000000"/>
            </x14:dataBar>
          </x14:cfRule>
          <xm:sqref>K3:K32</xm:sqref>
        </x14:conditionalFormatting>
        <x14:conditionalFormatting xmlns:xm="http://schemas.microsoft.com/office/excel/2006/main">
          <x14:cfRule type="dataBar" id="{FF92C7B2-355B-48D5-8CE1-1105D992ECFA}">
            <x14:dataBar minLength="0" maxLength="100" border="1" negativeBarBorderColorSameAsPositive="0">
              <x14:cfvo type="autoMin"/>
              <x14:cfvo type="autoMax"/>
              <x14:borderColor theme="9" tint="-0.249977111117893"/>
              <x14:negativeFillColor rgb="FFFF0000"/>
              <x14:negativeBorderColor rgb="FFFF0000"/>
              <x14:axisColor rgb="FF000000"/>
            </x14:dataBar>
          </x14:cfRule>
          <xm:sqref>L35:L41 J41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8CDF23-2C12-4EEC-AF67-DE1BEBEA0770}">
  <sheetPr>
    <tabColor rgb="FF33CCFF"/>
    <pageSetUpPr fitToPage="1"/>
  </sheetPr>
  <dimension ref="A1:U41"/>
  <sheetViews>
    <sheetView zoomScale="115" zoomScaleNormal="115" workbookViewId="0">
      <pane xSplit="2" ySplit="2" topLeftCell="C3" activePane="bottomRight" state="frozen"/>
      <selection activeCell="S3" sqref="S3"/>
      <selection pane="topRight" activeCell="S3" sqref="S3"/>
      <selection pane="bottomLeft" activeCell="S3" sqref="S3"/>
      <selection pane="bottomRight" activeCell="C3" sqref="C3"/>
    </sheetView>
  </sheetViews>
  <sheetFormatPr defaultColWidth="11.5703125" defaultRowHeight="15"/>
  <cols>
    <col min="1" max="1" width="3.7109375" style="1" customWidth="1"/>
    <col min="2" max="2" width="10.7109375" style="5" customWidth="1"/>
    <col min="3" max="3" width="5.7109375" style="5" customWidth="1"/>
    <col min="4" max="12" width="12.7109375" style="5" customWidth="1"/>
    <col min="13" max="13" width="3.7109375" style="57" customWidth="1"/>
    <col min="14" max="14" width="12.7109375" style="5" customWidth="1"/>
    <col min="15" max="15" width="12.7109375" style="1" customWidth="1"/>
    <col min="16" max="16384" width="11.5703125" style="5"/>
  </cols>
  <sheetData>
    <row r="1" spans="1:15" ht="65.099999999999994" customHeight="1" thickBot="1">
      <c r="B1" s="21" t="s">
        <v>7</v>
      </c>
      <c r="C1" s="2" t="s">
        <v>0</v>
      </c>
      <c r="D1" s="3" t="s">
        <v>1</v>
      </c>
      <c r="E1" s="4" t="s">
        <v>1</v>
      </c>
      <c r="F1" s="31" t="s">
        <v>139</v>
      </c>
      <c r="G1" s="32" t="s">
        <v>139</v>
      </c>
      <c r="H1" s="33" t="s">
        <v>40</v>
      </c>
      <c r="I1" s="34" t="s">
        <v>40</v>
      </c>
      <c r="J1" s="46" t="s">
        <v>140</v>
      </c>
      <c r="K1" s="46" t="s">
        <v>140</v>
      </c>
      <c r="L1" s="47" t="s">
        <v>140</v>
      </c>
      <c r="N1" s="58" t="s">
        <v>141</v>
      </c>
      <c r="O1" s="59" t="s">
        <v>141</v>
      </c>
    </row>
    <row r="2" spans="1:15" ht="30" customHeight="1" thickBot="1">
      <c r="A2" s="6" t="s">
        <v>2</v>
      </c>
      <c r="B2" s="6" t="s">
        <v>3</v>
      </c>
      <c r="C2" s="7"/>
      <c r="D2" s="8">
        <v>23</v>
      </c>
      <c r="E2" s="9">
        <v>45645</v>
      </c>
      <c r="F2" s="35">
        <v>12</v>
      </c>
      <c r="G2" s="36">
        <v>45687</v>
      </c>
      <c r="H2" s="37" t="s">
        <v>41</v>
      </c>
      <c r="I2" s="38">
        <f>G2</f>
        <v>45687</v>
      </c>
      <c r="J2" s="50">
        <v>18</v>
      </c>
      <c r="K2" s="50" t="s">
        <v>41</v>
      </c>
      <c r="L2" s="51">
        <v>45702</v>
      </c>
      <c r="N2" s="60" t="s">
        <v>142</v>
      </c>
      <c r="O2" s="61" t="s">
        <v>143</v>
      </c>
    </row>
    <row r="3" spans="1:15" ht="19.899999999999999" customHeight="1">
      <c r="A3" s="10">
        <v>1</v>
      </c>
      <c r="B3" s="10" t="s">
        <v>9</v>
      </c>
      <c r="C3" s="11"/>
      <c r="D3" s="12">
        <v>4</v>
      </c>
      <c r="E3" s="13">
        <f>IF(ISBLANK(D3),"",D3/D$2)</f>
        <v>0.17391304347826086</v>
      </c>
      <c r="F3" s="39"/>
      <c r="G3" s="40" t="str">
        <f>IF(ISBLANK(F3),"",F3/F$2)</f>
        <v/>
      </c>
      <c r="H3" s="41" t="str">
        <f>IFERROR((E3+G3)*100/2+C3,"")</f>
        <v/>
      </c>
      <c r="I3" s="42" t="str">
        <f>IF(H3="","",IF(ROUND(H3,0)&gt;=91,"5.0",IF(ROUND(H3,0)&gt;=81,"4.5",IF(ROUND(H3,0)&gt;=71,"4.0",IF(ROUND(H3,0)&gt;=61,"3.5",IF(ROUND(H3,0)&gt;=51,"3.0","2.0"))))))</f>
        <v/>
      </c>
      <c r="J3" s="54"/>
      <c r="K3" s="55" t="str">
        <f t="shared" ref="K3:K31" si="0">IF(ISBLANK(J3),"",J3/J$2*100+C3)</f>
        <v/>
      </c>
      <c r="L3" s="56" t="str">
        <f>IF(K3="","",IF(ROUND(K3,0)&gt;=91,"3.5",IF(ROUND(K3,0)&gt;=51,"3.0","2.0")))</f>
        <v/>
      </c>
      <c r="N3" s="62" t="str">
        <f t="shared" ref="N3:N32" si="1">IF(AND(I3="",L3=""),"",IF(L3="",I3,L3))</f>
        <v/>
      </c>
      <c r="O3" s="63" t="str">
        <f t="shared" ref="O3:O32" si="2">IF(AND(I3="",L3=""),"",IF(L3="",$I$2,$L$2))</f>
        <v/>
      </c>
    </row>
    <row r="4" spans="1:15" ht="19.899999999999999" customHeight="1">
      <c r="A4" s="10">
        <v>2</v>
      </c>
      <c r="B4" s="10" t="s">
        <v>10</v>
      </c>
      <c r="C4" s="11"/>
      <c r="D4" s="12"/>
      <c r="E4" s="13" t="str">
        <f t="shared" ref="E4:E32" si="3">IF(ISBLANK(D4),"",D4/D$2)</f>
        <v/>
      </c>
      <c r="F4" s="39"/>
      <c r="G4" s="40" t="str">
        <f t="shared" ref="G4:G32" si="4">IF(ISBLANK(F4),"",F4/F$2)</f>
        <v/>
      </c>
      <c r="H4" s="41" t="str">
        <f t="shared" ref="H4:H32" si="5">IFERROR((E4+G4)*100/2+C4,"")</f>
        <v/>
      </c>
      <c r="I4" s="42" t="str">
        <f t="shared" ref="I4:I32" si="6">IF(H4="","",IF(ROUND(H4,0)&gt;=91,"5.0",IF(ROUND(H4,0)&gt;=81,"4.5",IF(ROUND(H4,0)&gt;=71,"4.0",IF(ROUND(H4,0)&gt;=61,"3.5",IF(ROUND(H4,0)&gt;=51,"3.0","2.0"))))))</f>
        <v/>
      </c>
      <c r="J4" s="54"/>
      <c r="K4" s="55" t="str">
        <f t="shared" si="0"/>
        <v/>
      </c>
      <c r="L4" s="56" t="str">
        <f t="shared" ref="L4:L32" si="7">IF(K4="","",IF(ROUND(K4,0)&gt;=91,"3.5",IF(ROUND(K4,0)&gt;=51,"3.0","2.0")))</f>
        <v/>
      </c>
      <c r="N4" s="62" t="str">
        <f t="shared" si="1"/>
        <v/>
      </c>
      <c r="O4" s="63" t="str">
        <f t="shared" si="2"/>
        <v/>
      </c>
    </row>
    <row r="5" spans="1:15" ht="19.899999999999999" customHeight="1">
      <c r="A5" s="10">
        <v>3</v>
      </c>
      <c r="B5" s="10" t="s">
        <v>11</v>
      </c>
      <c r="C5" s="11"/>
      <c r="D5" s="12"/>
      <c r="E5" s="13" t="str">
        <f t="shared" si="3"/>
        <v/>
      </c>
      <c r="F5" s="39"/>
      <c r="G5" s="40" t="str">
        <f t="shared" si="4"/>
        <v/>
      </c>
      <c r="H5" s="41" t="str">
        <f t="shared" si="5"/>
        <v/>
      </c>
      <c r="I5" s="42" t="str">
        <f t="shared" si="6"/>
        <v/>
      </c>
      <c r="J5" s="54"/>
      <c r="K5" s="55" t="str">
        <f t="shared" si="0"/>
        <v/>
      </c>
      <c r="L5" s="56" t="str">
        <f t="shared" si="7"/>
        <v/>
      </c>
      <c r="N5" s="62" t="str">
        <f t="shared" si="1"/>
        <v/>
      </c>
      <c r="O5" s="63" t="str">
        <f t="shared" si="2"/>
        <v/>
      </c>
    </row>
    <row r="6" spans="1:15" ht="19.899999999999999" customHeight="1">
      <c r="A6" s="10">
        <v>4</v>
      </c>
      <c r="B6" s="10" t="s">
        <v>12</v>
      </c>
      <c r="C6" s="11">
        <v>3</v>
      </c>
      <c r="D6" s="12">
        <v>1</v>
      </c>
      <c r="E6" s="13">
        <f t="shared" si="3"/>
        <v>4.3478260869565216E-2</v>
      </c>
      <c r="F6" s="39">
        <v>11</v>
      </c>
      <c r="G6" s="40">
        <f t="shared" si="4"/>
        <v>0.91666666666666663</v>
      </c>
      <c r="H6" s="41">
        <f t="shared" si="5"/>
        <v>51.007246376811594</v>
      </c>
      <c r="I6" s="42" t="str">
        <f t="shared" si="6"/>
        <v>3.0</v>
      </c>
      <c r="J6" s="54"/>
      <c r="K6" s="55" t="str">
        <f t="shared" si="0"/>
        <v/>
      </c>
      <c r="L6" s="56" t="str">
        <f t="shared" si="7"/>
        <v/>
      </c>
      <c r="N6" s="62" t="str">
        <f t="shared" si="1"/>
        <v>3.0</v>
      </c>
      <c r="O6" s="63">
        <f t="shared" si="2"/>
        <v>45687</v>
      </c>
    </row>
    <row r="7" spans="1:15" ht="19.899999999999999" customHeight="1">
      <c r="A7" s="10">
        <v>5</v>
      </c>
      <c r="B7" s="10" t="s">
        <v>13</v>
      </c>
      <c r="C7" s="11"/>
      <c r="D7" s="12">
        <v>0</v>
      </c>
      <c r="E7" s="13">
        <f t="shared" si="3"/>
        <v>0</v>
      </c>
      <c r="F7" s="39">
        <v>2</v>
      </c>
      <c r="G7" s="40">
        <f t="shared" si="4"/>
        <v>0.16666666666666666</v>
      </c>
      <c r="H7" s="41">
        <f t="shared" si="5"/>
        <v>8.3333333333333321</v>
      </c>
      <c r="I7" s="42" t="str">
        <f t="shared" si="6"/>
        <v>2.0</v>
      </c>
      <c r="J7" s="54">
        <v>2</v>
      </c>
      <c r="K7" s="55">
        <f t="shared" si="0"/>
        <v>11.111111111111111</v>
      </c>
      <c r="L7" s="56" t="str">
        <f t="shared" si="7"/>
        <v>2.0</v>
      </c>
      <c r="N7" s="62" t="s">
        <v>74</v>
      </c>
      <c r="O7" s="63">
        <v>45721</v>
      </c>
    </row>
    <row r="8" spans="1:15" ht="19.899999999999999" customHeight="1">
      <c r="A8" s="10">
        <v>6</v>
      </c>
      <c r="B8" s="10" t="s">
        <v>14</v>
      </c>
      <c r="C8" s="11"/>
      <c r="D8" s="12">
        <v>14</v>
      </c>
      <c r="E8" s="13">
        <f t="shared" si="3"/>
        <v>0.60869565217391308</v>
      </c>
      <c r="F8" s="39">
        <v>10</v>
      </c>
      <c r="G8" s="40">
        <f t="shared" si="4"/>
        <v>0.83333333333333337</v>
      </c>
      <c r="H8" s="41">
        <f t="shared" si="5"/>
        <v>72.101449275362327</v>
      </c>
      <c r="I8" s="42" t="str">
        <f t="shared" si="6"/>
        <v>4.0</v>
      </c>
      <c r="J8" s="54"/>
      <c r="K8" s="55" t="str">
        <f t="shared" si="0"/>
        <v/>
      </c>
      <c r="L8" s="56" t="str">
        <f t="shared" si="7"/>
        <v/>
      </c>
      <c r="N8" s="62" t="str">
        <f t="shared" si="1"/>
        <v>4.0</v>
      </c>
      <c r="O8" s="63">
        <f t="shared" si="2"/>
        <v>45687</v>
      </c>
    </row>
    <row r="9" spans="1:15" ht="19.899999999999999" customHeight="1">
      <c r="A9" s="10">
        <v>7</v>
      </c>
      <c r="B9" s="10" t="s">
        <v>15</v>
      </c>
      <c r="C9" s="11"/>
      <c r="D9" s="12">
        <v>0</v>
      </c>
      <c r="E9" s="13">
        <f t="shared" si="3"/>
        <v>0</v>
      </c>
      <c r="F9" s="39">
        <v>9</v>
      </c>
      <c r="G9" s="40">
        <f t="shared" si="4"/>
        <v>0.75</v>
      </c>
      <c r="H9" s="41">
        <f t="shared" si="5"/>
        <v>37.5</v>
      </c>
      <c r="I9" s="42" t="str">
        <f t="shared" si="6"/>
        <v>2.0</v>
      </c>
      <c r="J9" s="54"/>
      <c r="K9" s="55" t="str">
        <f t="shared" si="0"/>
        <v/>
      </c>
      <c r="L9" s="56" t="str">
        <f t="shared" si="7"/>
        <v/>
      </c>
      <c r="N9" s="62" t="s">
        <v>74</v>
      </c>
      <c r="O9" s="63">
        <v>45721</v>
      </c>
    </row>
    <row r="10" spans="1:15" ht="19.899999999999999" customHeight="1">
      <c r="A10" s="10">
        <v>8</v>
      </c>
      <c r="B10" s="10" t="s">
        <v>16</v>
      </c>
      <c r="C10" s="11"/>
      <c r="D10" s="12">
        <v>13</v>
      </c>
      <c r="E10" s="13">
        <f t="shared" si="3"/>
        <v>0.56521739130434778</v>
      </c>
      <c r="F10" s="39">
        <v>7</v>
      </c>
      <c r="G10" s="40">
        <f>F10/13</f>
        <v>0.53846153846153844</v>
      </c>
      <c r="H10" s="41">
        <f t="shared" si="5"/>
        <v>55.18394648829431</v>
      </c>
      <c r="I10" s="42" t="str">
        <f t="shared" si="6"/>
        <v>3.0</v>
      </c>
      <c r="J10" s="54"/>
      <c r="K10" s="55" t="str">
        <f t="shared" si="0"/>
        <v/>
      </c>
      <c r="L10" s="56" t="str">
        <f t="shared" si="7"/>
        <v/>
      </c>
      <c r="N10" s="62" t="str">
        <f t="shared" si="1"/>
        <v>3.0</v>
      </c>
      <c r="O10" s="63">
        <f t="shared" si="2"/>
        <v>45687</v>
      </c>
    </row>
    <row r="11" spans="1:15" ht="19.899999999999999" customHeight="1">
      <c r="A11" s="10">
        <v>9</v>
      </c>
      <c r="B11" s="10" t="s">
        <v>17</v>
      </c>
      <c r="C11" s="11"/>
      <c r="D11" s="12"/>
      <c r="E11" s="13" t="str">
        <f t="shared" si="3"/>
        <v/>
      </c>
      <c r="F11" s="39"/>
      <c r="G11" s="40" t="str">
        <f t="shared" si="4"/>
        <v/>
      </c>
      <c r="H11" s="41" t="str">
        <f t="shared" si="5"/>
        <v/>
      </c>
      <c r="I11" s="42" t="str">
        <f t="shared" si="6"/>
        <v/>
      </c>
      <c r="J11" s="54"/>
      <c r="K11" s="55" t="str">
        <f t="shared" si="0"/>
        <v/>
      </c>
      <c r="L11" s="56" t="str">
        <f t="shared" si="7"/>
        <v/>
      </c>
      <c r="N11" s="62" t="str">
        <f t="shared" si="1"/>
        <v/>
      </c>
      <c r="O11" s="63" t="str">
        <f t="shared" si="2"/>
        <v/>
      </c>
    </row>
    <row r="12" spans="1:15" ht="19.899999999999999" customHeight="1">
      <c r="A12" s="10">
        <v>10</v>
      </c>
      <c r="B12" s="10" t="s">
        <v>18</v>
      </c>
      <c r="C12" s="11"/>
      <c r="D12" s="12">
        <v>8</v>
      </c>
      <c r="E12" s="13">
        <f t="shared" si="3"/>
        <v>0.34782608695652173</v>
      </c>
      <c r="F12" s="39">
        <v>12</v>
      </c>
      <c r="G12" s="40">
        <f t="shared" si="4"/>
        <v>1</v>
      </c>
      <c r="H12" s="41">
        <f t="shared" si="5"/>
        <v>67.391304347826093</v>
      </c>
      <c r="I12" s="42" t="str">
        <f t="shared" si="6"/>
        <v>3.5</v>
      </c>
      <c r="J12" s="54"/>
      <c r="K12" s="55" t="str">
        <f t="shared" si="0"/>
        <v/>
      </c>
      <c r="L12" s="56" t="str">
        <f t="shared" si="7"/>
        <v/>
      </c>
      <c r="N12" s="62" t="str">
        <f t="shared" si="1"/>
        <v>3.5</v>
      </c>
      <c r="O12" s="63">
        <f t="shared" si="2"/>
        <v>45687</v>
      </c>
    </row>
    <row r="13" spans="1:15" ht="19.899999999999999" customHeight="1">
      <c r="A13" s="10">
        <v>11</v>
      </c>
      <c r="B13" s="10" t="s">
        <v>19</v>
      </c>
      <c r="C13" s="11"/>
      <c r="D13" s="12">
        <v>0</v>
      </c>
      <c r="E13" s="13">
        <f t="shared" si="3"/>
        <v>0</v>
      </c>
      <c r="F13" s="39">
        <v>2</v>
      </c>
      <c r="G13" s="40">
        <f t="shared" si="4"/>
        <v>0.16666666666666666</v>
      </c>
      <c r="H13" s="41">
        <f t="shared" si="5"/>
        <v>8.3333333333333321</v>
      </c>
      <c r="I13" s="42" t="str">
        <f t="shared" si="6"/>
        <v>2.0</v>
      </c>
      <c r="J13" s="54">
        <v>0</v>
      </c>
      <c r="K13" s="55">
        <f t="shared" si="0"/>
        <v>0</v>
      </c>
      <c r="L13" s="56" t="str">
        <f t="shared" si="7"/>
        <v>2.0</v>
      </c>
      <c r="N13" s="62" t="s">
        <v>75</v>
      </c>
      <c r="O13" s="63">
        <v>45721</v>
      </c>
    </row>
    <row r="14" spans="1:15" ht="19.899999999999999" customHeight="1">
      <c r="A14" s="10">
        <v>12</v>
      </c>
      <c r="B14" s="10" t="s">
        <v>20</v>
      </c>
      <c r="C14" s="11"/>
      <c r="D14" s="12"/>
      <c r="E14" s="13" t="str">
        <f t="shared" si="3"/>
        <v/>
      </c>
      <c r="F14" s="39"/>
      <c r="G14" s="40" t="str">
        <f t="shared" si="4"/>
        <v/>
      </c>
      <c r="H14" s="41" t="str">
        <f t="shared" si="5"/>
        <v/>
      </c>
      <c r="I14" s="42" t="str">
        <f t="shared" si="6"/>
        <v/>
      </c>
      <c r="J14" s="54"/>
      <c r="K14" s="55" t="str">
        <f t="shared" si="0"/>
        <v/>
      </c>
      <c r="L14" s="56" t="str">
        <f t="shared" si="7"/>
        <v/>
      </c>
      <c r="N14" s="62" t="str">
        <f t="shared" si="1"/>
        <v/>
      </c>
      <c r="O14" s="63" t="str">
        <f t="shared" si="2"/>
        <v/>
      </c>
    </row>
    <row r="15" spans="1:15" ht="19.899999999999999" customHeight="1">
      <c r="A15" s="10">
        <v>13</v>
      </c>
      <c r="B15" s="10" t="s">
        <v>21</v>
      </c>
      <c r="C15" s="11"/>
      <c r="D15" s="12"/>
      <c r="E15" s="13" t="str">
        <f t="shared" si="3"/>
        <v/>
      </c>
      <c r="F15" s="39"/>
      <c r="G15" s="40" t="str">
        <f t="shared" si="4"/>
        <v/>
      </c>
      <c r="H15" s="41" t="str">
        <f t="shared" si="5"/>
        <v/>
      </c>
      <c r="I15" s="42" t="str">
        <f t="shared" si="6"/>
        <v/>
      </c>
      <c r="J15" s="54"/>
      <c r="K15" s="55" t="str">
        <f t="shared" si="0"/>
        <v/>
      </c>
      <c r="L15" s="56" t="str">
        <f t="shared" si="7"/>
        <v/>
      </c>
      <c r="N15" s="62" t="str">
        <f t="shared" si="1"/>
        <v/>
      </c>
      <c r="O15" s="63" t="str">
        <f t="shared" si="2"/>
        <v/>
      </c>
    </row>
    <row r="16" spans="1:15" ht="19.899999999999999" customHeight="1">
      <c r="A16" s="10">
        <v>14</v>
      </c>
      <c r="B16" s="10" t="s">
        <v>22</v>
      </c>
      <c r="C16" s="11"/>
      <c r="D16" s="12"/>
      <c r="E16" s="13" t="str">
        <f t="shared" si="3"/>
        <v/>
      </c>
      <c r="F16" s="39"/>
      <c r="G16" s="40" t="str">
        <f t="shared" si="4"/>
        <v/>
      </c>
      <c r="H16" s="41" t="str">
        <f t="shared" si="5"/>
        <v/>
      </c>
      <c r="I16" s="42" t="str">
        <f t="shared" si="6"/>
        <v/>
      </c>
      <c r="J16" s="54"/>
      <c r="K16" s="55" t="str">
        <f t="shared" si="0"/>
        <v/>
      </c>
      <c r="L16" s="56" t="str">
        <f t="shared" si="7"/>
        <v/>
      </c>
      <c r="N16" s="62" t="str">
        <f t="shared" si="1"/>
        <v/>
      </c>
      <c r="O16" s="63" t="str">
        <f t="shared" si="2"/>
        <v/>
      </c>
    </row>
    <row r="17" spans="1:15" ht="19.899999999999999" customHeight="1">
      <c r="A17" s="10">
        <v>15</v>
      </c>
      <c r="B17" s="10" t="s">
        <v>23</v>
      </c>
      <c r="C17" s="11"/>
      <c r="D17" s="12">
        <v>7</v>
      </c>
      <c r="E17" s="13">
        <f t="shared" si="3"/>
        <v>0.30434782608695654</v>
      </c>
      <c r="F17" s="39">
        <v>9</v>
      </c>
      <c r="G17" s="40">
        <f t="shared" si="4"/>
        <v>0.75</v>
      </c>
      <c r="H17" s="41">
        <f t="shared" si="5"/>
        <v>52.717391304347828</v>
      </c>
      <c r="I17" s="42" t="str">
        <f t="shared" si="6"/>
        <v>3.0</v>
      </c>
      <c r="J17" s="54"/>
      <c r="K17" s="55" t="str">
        <f t="shared" si="0"/>
        <v/>
      </c>
      <c r="L17" s="56" t="str">
        <f t="shared" si="7"/>
        <v/>
      </c>
      <c r="N17" s="62" t="str">
        <f t="shared" si="1"/>
        <v>3.0</v>
      </c>
      <c r="O17" s="63">
        <f t="shared" si="2"/>
        <v>45687</v>
      </c>
    </row>
    <row r="18" spans="1:15" ht="19.899999999999999" customHeight="1">
      <c r="A18" s="10">
        <v>16</v>
      </c>
      <c r="B18" s="10" t="s">
        <v>24</v>
      </c>
      <c r="C18" s="11"/>
      <c r="D18" s="12">
        <v>4</v>
      </c>
      <c r="E18" s="13">
        <f t="shared" si="3"/>
        <v>0.17391304347826086</v>
      </c>
      <c r="F18" s="39">
        <v>7</v>
      </c>
      <c r="G18" s="40">
        <f t="shared" si="4"/>
        <v>0.58333333333333337</v>
      </c>
      <c r="H18" s="41">
        <f t="shared" si="5"/>
        <v>37.862318840579711</v>
      </c>
      <c r="I18" s="42" t="str">
        <f t="shared" si="6"/>
        <v>2.0</v>
      </c>
      <c r="J18" s="54">
        <v>8</v>
      </c>
      <c r="K18" s="55">
        <f t="shared" si="0"/>
        <v>44.444444444444443</v>
      </c>
      <c r="L18" s="56" t="str">
        <f t="shared" si="7"/>
        <v>2.0</v>
      </c>
      <c r="N18" s="62" t="s">
        <v>74</v>
      </c>
      <c r="O18" s="63">
        <v>45721</v>
      </c>
    </row>
    <row r="19" spans="1:15" ht="19.899999999999999" customHeight="1">
      <c r="A19" s="10">
        <v>17</v>
      </c>
      <c r="B19" s="10" t="s">
        <v>25</v>
      </c>
      <c r="C19" s="11"/>
      <c r="D19" s="12"/>
      <c r="E19" s="13" t="str">
        <f t="shared" si="3"/>
        <v/>
      </c>
      <c r="F19" s="39">
        <v>0</v>
      </c>
      <c r="G19" s="40">
        <f t="shared" si="4"/>
        <v>0</v>
      </c>
      <c r="H19" s="41" t="str">
        <f t="shared" si="5"/>
        <v/>
      </c>
      <c r="I19" s="42" t="str">
        <f t="shared" si="6"/>
        <v/>
      </c>
      <c r="J19" s="54"/>
      <c r="K19" s="55" t="str">
        <f t="shared" si="0"/>
        <v/>
      </c>
      <c r="L19" s="56" t="str">
        <f t="shared" si="7"/>
        <v/>
      </c>
      <c r="N19" s="62" t="s">
        <v>75</v>
      </c>
      <c r="O19" s="63">
        <v>45721</v>
      </c>
    </row>
    <row r="20" spans="1:15" ht="19.899999999999999" customHeight="1">
      <c r="A20" s="10">
        <v>18</v>
      </c>
      <c r="B20" s="10" t="s">
        <v>26</v>
      </c>
      <c r="C20" s="11"/>
      <c r="D20" s="12"/>
      <c r="E20" s="13" t="str">
        <f t="shared" si="3"/>
        <v/>
      </c>
      <c r="F20" s="39"/>
      <c r="G20" s="40" t="str">
        <f t="shared" si="4"/>
        <v/>
      </c>
      <c r="H20" s="41" t="str">
        <f t="shared" si="5"/>
        <v/>
      </c>
      <c r="I20" s="42" t="str">
        <f t="shared" si="6"/>
        <v/>
      </c>
      <c r="J20" s="54"/>
      <c r="K20" s="55" t="str">
        <f t="shared" si="0"/>
        <v/>
      </c>
      <c r="L20" s="56" t="str">
        <f t="shared" si="7"/>
        <v/>
      </c>
      <c r="N20" s="62" t="str">
        <f t="shared" si="1"/>
        <v/>
      </c>
      <c r="O20" s="63" t="str">
        <f t="shared" si="2"/>
        <v/>
      </c>
    </row>
    <row r="21" spans="1:15" ht="19.899999999999999" customHeight="1">
      <c r="A21" s="10">
        <v>19</v>
      </c>
      <c r="B21" s="10" t="s">
        <v>27</v>
      </c>
      <c r="C21" s="11"/>
      <c r="D21" s="12">
        <v>3</v>
      </c>
      <c r="E21" s="13">
        <f t="shared" si="3"/>
        <v>0.13043478260869565</v>
      </c>
      <c r="F21" s="39">
        <v>2</v>
      </c>
      <c r="G21" s="40">
        <f t="shared" si="4"/>
        <v>0.16666666666666666</v>
      </c>
      <c r="H21" s="41">
        <f t="shared" si="5"/>
        <v>14.855072463768115</v>
      </c>
      <c r="I21" s="42" t="str">
        <f t="shared" si="6"/>
        <v>2.0</v>
      </c>
      <c r="J21" s="54">
        <v>2</v>
      </c>
      <c r="K21" s="55">
        <f t="shared" si="0"/>
        <v>11.111111111111111</v>
      </c>
      <c r="L21" s="56" t="str">
        <f t="shared" si="7"/>
        <v>2.0</v>
      </c>
      <c r="N21" s="62" t="s">
        <v>74</v>
      </c>
      <c r="O21" s="63">
        <v>45721</v>
      </c>
    </row>
    <row r="22" spans="1:15" ht="19.899999999999999" customHeight="1">
      <c r="A22" s="10">
        <v>20</v>
      </c>
      <c r="B22" s="10" t="s">
        <v>28</v>
      </c>
      <c r="C22" s="11"/>
      <c r="D22" s="12"/>
      <c r="E22" s="13" t="str">
        <f t="shared" si="3"/>
        <v/>
      </c>
      <c r="F22" s="39"/>
      <c r="G22" s="40" t="str">
        <f t="shared" si="4"/>
        <v/>
      </c>
      <c r="H22" s="41" t="str">
        <f t="shared" si="5"/>
        <v/>
      </c>
      <c r="I22" s="42" t="str">
        <f t="shared" si="6"/>
        <v/>
      </c>
      <c r="J22" s="54"/>
      <c r="K22" s="55" t="str">
        <f t="shared" si="0"/>
        <v/>
      </c>
      <c r="L22" s="56" t="str">
        <f t="shared" si="7"/>
        <v/>
      </c>
      <c r="N22" s="62" t="str">
        <f t="shared" si="1"/>
        <v/>
      </c>
      <c r="O22" s="63" t="str">
        <f t="shared" si="2"/>
        <v/>
      </c>
    </row>
    <row r="23" spans="1:15" ht="19.899999999999999" customHeight="1">
      <c r="A23" s="10">
        <v>21</v>
      </c>
      <c r="B23" s="10" t="s">
        <v>29</v>
      </c>
      <c r="C23" s="11"/>
      <c r="D23" s="12"/>
      <c r="E23" s="13" t="str">
        <f t="shared" si="3"/>
        <v/>
      </c>
      <c r="F23" s="39"/>
      <c r="G23" s="40" t="str">
        <f t="shared" si="4"/>
        <v/>
      </c>
      <c r="H23" s="41" t="str">
        <f t="shared" si="5"/>
        <v/>
      </c>
      <c r="I23" s="42" t="str">
        <f t="shared" si="6"/>
        <v/>
      </c>
      <c r="J23" s="54"/>
      <c r="K23" s="55" t="str">
        <f t="shared" si="0"/>
        <v/>
      </c>
      <c r="L23" s="56" t="str">
        <f t="shared" si="7"/>
        <v/>
      </c>
      <c r="N23" s="62" t="str">
        <f t="shared" si="1"/>
        <v/>
      </c>
      <c r="O23" s="63" t="str">
        <f t="shared" si="2"/>
        <v/>
      </c>
    </row>
    <row r="24" spans="1:15" ht="19.899999999999999" customHeight="1">
      <c r="A24" s="10">
        <v>22</v>
      </c>
      <c r="B24" s="10" t="s">
        <v>30</v>
      </c>
      <c r="C24" s="11">
        <v>3</v>
      </c>
      <c r="D24" s="12">
        <v>9</v>
      </c>
      <c r="E24" s="13">
        <f t="shared" si="3"/>
        <v>0.39130434782608697</v>
      </c>
      <c r="F24" s="39">
        <v>12</v>
      </c>
      <c r="G24" s="40">
        <f t="shared" si="4"/>
        <v>1</v>
      </c>
      <c r="H24" s="41">
        <f t="shared" si="5"/>
        <v>72.565217391304344</v>
      </c>
      <c r="I24" s="42" t="str">
        <f t="shared" si="6"/>
        <v>4.0</v>
      </c>
      <c r="J24" s="54"/>
      <c r="K24" s="55" t="str">
        <f t="shared" si="0"/>
        <v/>
      </c>
      <c r="L24" s="56" t="str">
        <f t="shared" si="7"/>
        <v/>
      </c>
      <c r="N24" s="62" t="str">
        <f t="shared" si="1"/>
        <v>4.0</v>
      </c>
      <c r="O24" s="63">
        <f t="shared" si="2"/>
        <v>45687</v>
      </c>
    </row>
    <row r="25" spans="1:15" ht="19.899999999999999" customHeight="1">
      <c r="A25" s="10">
        <v>23</v>
      </c>
      <c r="B25" s="10" t="s">
        <v>31</v>
      </c>
      <c r="C25" s="11"/>
      <c r="D25" s="12">
        <v>3</v>
      </c>
      <c r="E25" s="13">
        <f t="shared" si="3"/>
        <v>0.13043478260869565</v>
      </c>
      <c r="F25" s="39">
        <v>8</v>
      </c>
      <c r="G25" s="40">
        <f t="shared" si="4"/>
        <v>0.66666666666666663</v>
      </c>
      <c r="H25" s="41">
        <f t="shared" si="5"/>
        <v>39.855072463768117</v>
      </c>
      <c r="I25" s="42" t="str">
        <f t="shared" si="6"/>
        <v>2.0</v>
      </c>
      <c r="J25" s="54"/>
      <c r="K25" s="55" t="str">
        <f t="shared" si="0"/>
        <v/>
      </c>
      <c r="L25" s="56" t="str">
        <f t="shared" si="7"/>
        <v/>
      </c>
      <c r="N25" s="62" t="s">
        <v>74</v>
      </c>
      <c r="O25" s="63">
        <v>45721</v>
      </c>
    </row>
    <row r="26" spans="1:15" ht="19.899999999999999" customHeight="1">
      <c r="A26" s="10">
        <v>24</v>
      </c>
      <c r="B26" s="10" t="s">
        <v>32</v>
      </c>
      <c r="C26" s="11"/>
      <c r="D26" s="12">
        <v>2</v>
      </c>
      <c r="E26" s="13">
        <f t="shared" si="3"/>
        <v>8.6956521739130432E-2</v>
      </c>
      <c r="F26" s="39"/>
      <c r="G26" s="40" t="str">
        <f t="shared" si="4"/>
        <v/>
      </c>
      <c r="H26" s="41" t="str">
        <f t="shared" si="5"/>
        <v/>
      </c>
      <c r="I26" s="42" t="str">
        <f t="shared" si="6"/>
        <v/>
      </c>
      <c r="J26" s="54"/>
      <c r="K26" s="55" t="str">
        <f t="shared" si="0"/>
        <v/>
      </c>
      <c r="L26" s="56" t="str">
        <f t="shared" si="7"/>
        <v/>
      </c>
      <c r="N26" s="62" t="str">
        <f t="shared" si="1"/>
        <v/>
      </c>
      <c r="O26" s="63" t="str">
        <f t="shared" si="2"/>
        <v/>
      </c>
    </row>
    <row r="27" spans="1:15" ht="19.899999999999999" customHeight="1">
      <c r="A27" s="10">
        <v>25</v>
      </c>
      <c r="B27" s="10" t="s">
        <v>33</v>
      </c>
      <c r="C27" s="11"/>
      <c r="D27" s="12">
        <v>3</v>
      </c>
      <c r="E27" s="13">
        <f t="shared" si="3"/>
        <v>0.13043478260869565</v>
      </c>
      <c r="F27" s="39">
        <v>12</v>
      </c>
      <c r="G27" s="40">
        <f t="shared" si="4"/>
        <v>1</v>
      </c>
      <c r="H27" s="41">
        <f t="shared" si="5"/>
        <v>56.521739130434781</v>
      </c>
      <c r="I27" s="42" t="str">
        <f t="shared" si="6"/>
        <v>3.0</v>
      </c>
      <c r="J27" s="54"/>
      <c r="K27" s="55" t="str">
        <f t="shared" si="0"/>
        <v/>
      </c>
      <c r="L27" s="56" t="str">
        <f t="shared" si="7"/>
        <v/>
      </c>
      <c r="N27" s="62" t="str">
        <f t="shared" si="1"/>
        <v>3.0</v>
      </c>
      <c r="O27" s="63">
        <f t="shared" si="2"/>
        <v>45687</v>
      </c>
    </row>
    <row r="28" spans="1:15" ht="19.899999999999999" customHeight="1">
      <c r="A28" s="10">
        <v>26</v>
      </c>
      <c r="B28" s="10" t="s">
        <v>34</v>
      </c>
      <c r="C28" s="11"/>
      <c r="D28" s="12">
        <v>1</v>
      </c>
      <c r="E28" s="13">
        <f t="shared" si="3"/>
        <v>4.3478260869565216E-2</v>
      </c>
      <c r="F28" s="39">
        <v>1</v>
      </c>
      <c r="G28" s="40">
        <f t="shared" si="4"/>
        <v>8.3333333333333329E-2</v>
      </c>
      <c r="H28" s="41">
        <f t="shared" si="5"/>
        <v>6.3405797101449277</v>
      </c>
      <c r="I28" s="42" t="str">
        <f t="shared" si="6"/>
        <v>2.0</v>
      </c>
      <c r="J28" s="54">
        <v>4</v>
      </c>
      <c r="K28" s="55">
        <f t="shared" si="0"/>
        <v>22.222222222222221</v>
      </c>
      <c r="L28" s="56" t="str">
        <f t="shared" si="7"/>
        <v>2.0</v>
      </c>
      <c r="N28" s="62" t="s">
        <v>75</v>
      </c>
      <c r="O28" s="63">
        <v>45721</v>
      </c>
    </row>
    <row r="29" spans="1:15" ht="19.899999999999999" customHeight="1">
      <c r="A29" s="10">
        <v>27</v>
      </c>
      <c r="B29" s="10" t="s">
        <v>35</v>
      </c>
      <c r="C29" s="11"/>
      <c r="D29" s="12">
        <v>2</v>
      </c>
      <c r="E29" s="13">
        <f t="shared" si="3"/>
        <v>8.6956521739130432E-2</v>
      </c>
      <c r="F29" s="39"/>
      <c r="G29" s="40" t="str">
        <f t="shared" si="4"/>
        <v/>
      </c>
      <c r="H29" s="41" t="str">
        <f t="shared" si="5"/>
        <v/>
      </c>
      <c r="I29" s="42" t="str">
        <f t="shared" si="6"/>
        <v/>
      </c>
      <c r="J29" s="54"/>
      <c r="K29" s="55" t="str">
        <f t="shared" si="0"/>
        <v/>
      </c>
      <c r="L29" s="56" t="str">
        <f t="shared" si="7"/>
        <v/>
      </c>
      <c r="N29" s="62" t="str">
        <f t="shared" si="1"/>
        <v/>
      </c>
      <c r="O29" s="63" t="str">
        <f t="shared" si="2"/>
        <v/>
      </c>
    </row>
    <row r="30" spans="1:15" ht="19.899999999999999" customHeight="1">
      <c r="A30" s="10">
        <v>28</v>
      </c>
      <c r="B30" s="10" t="s">
        <v>36</v>
      </c>
      <c r="C30" s="11"/>
      <c r="D30" s="12"/>
      <c r="E30" s="13" t="str">
        <f t="shared" si="3"/>
        <v/>
      </c>
      <c r="F30" s="39"/>
      <c r="G30" s="40" t="str">
        <f t="shared" si="4"/>
        <v/>
      </c>
      <c r="H30" s="41" t="str">
        <f t="shared" si="5"/>
        <v/>
      </c>
      <c r="I30" s="42" t="str">
        <f t="shared" si="6"/>
        <v/>
      </c>
      <c r="J30" s="54"/>
      <c r="K30" s="55" t="str">
        <f t="shared" si="0"/>
        <v/>
      </c>
      <c r="L30" s="56" t="str">
        <f t="shared" si="7"/>
        <v/>
      </c>
      <c r="N30" s="62" t="str">
        <f t="shared" si="1"/>
        <v/>
      </c>
      <c r="O30" s="63" t="str">
        <f t="shared" si="2"/>
        <v/>
      </c>
    </row>
    <row r="31" spans="1:15" ht="19.899999999999999" customHeight="1">
      <c r="A31" s="10">
        <v>29</v>
      </c>
      <c r="B31" s="10" t="s">
        <v>37</v>
      </c>
      <c r="C31" s="11"/>
      <c r="D31" s="12">
        <v>11</v>
      </c>
      <c r="E31" s="13">
        <f t="shared" si="3"/>
        <v>0.47826086956521741</v>
      </c>
      <c r="F31" s="39"/>
      <c r="G31" s="40" t="str">
        <f t="shared" si="4"/>
        <v/>
      </c>
      <c r="H31" s="41" t="str">
        <f t="shared" si="5"/>
        <v/>
      </c>
      <c r="I31" s="42" t="str">
        <f t="shared" si="6"/>
        <v/>
      </c>
      <c r="J31" s="54"/>
      <c r="K31" s="55" t="str">
        <f t="shared" si="0"/>
        <v/>
      </c>
      <c r="L31" s="56" t="str">
        <f t="shared" si="7"/>
        <v/>
      </c>
      <c r="N31" s="62" t="str">
        <f t="shared" si="1"/>
        <v/>
      </c>
      <c r="O31" s="63" t="str">
        <f t="shared" si="2"/>
        <v/>
      </c>
    </row>
    <row r="32" spans="1:15" ht="19.899999999999999" customHeight="1">
      <c r="A32" s="10">
        <v>30</v>
      </c>
      <c r="B32" s="10">
        <v>298937</v>
      </c>
      <c r="C32" s="11">
        <v>1</v>
      </c>
      <c r="D32" s="12">
        <v>1</v>
      </c>
      <c r="E32" s="13">
        <f t="shared" si="3"/>
        <v>4.3478260869565216E-2</v>
      </c>
      <c r="F32" s="39">
        <v>7</v>
      </c>
      <c r="G32" s="40">
        <f t="shared" si="4"/>
        <v>0.58333333333333337</v>
      </c>
      <c r="H32" s="41">
        <f t="shared" si="5"/>
        <v>32.340579710144929</v>
      </c>
      <c r="I32" s="42" t="str">
        <f t="shared" si="6"/>
        <v>2.0</v>
      </c>
      <c r="J32" s="54">
        <v>9</v>
      </c>
      <c r="K32" s="55">
        <f>IF(ISBLANK(J32),"",J32/J$2*100+C32)</f>
        <v>51</v>
      </c>
      <c r="L32" s="56" t="str">
        <f t="shared" si="7"/>
        <v>3.0</v>
      </c>
      <c r="N32" s="62" t="str">
        <f t="shared" si="1"/>
        <v>3.0</v>
      </c>
      <c r="O32" s="63">
        <f t="shared" si="2"/>
        <v>45702</v>
      </c>
    </row>
    <row r="33" spans="4:15" ht="25.15" customHeight="1">
      <c r="E33" s="14">
        <f>IFERROR(AVERAGE(E$3:E32),"")</f>
        <v>0.19679633867276891</v>
      </c>
      <c r="G33" s="14">
        <f>IFERROR(AVERAGE(G$3:G32),"")</f>
        <v>0.57532051282051289</v>
      </c>
      <c r="J33"/>
      <c r="K33"/>
      <c r="M33" s="5"/>
      <c r="O33" s="5"/>
    </row>
    <row r="34" spans="4:15" s="15" customFormat="1" ht="20.100000000000001" customHeight="1" thickBot="1">
      <c r="J34"/>
      <c r="K34"/>
      <c r="M34" s="64"/>
    </row>
    <row r="35" spans="4:15" ht="19.899999999999999" customHeight="1">
      <c r="D35" s="16" t="s">
        <v>4</v>
      </c>
      <c r="E35" s="17">
        <f>COUNTIF(E$3:E32,"&gt;50%")</f>
        <v>2</v>
      </c>
      <c r="F35" s="16" t="s">
        <v>4</v>
      </c>
      <c r="G35" s="17">
        <f>COUNTIF(G$3:G32,"&gt;50%")</f>
        <v>11</v>
      </c>
      <c r="H35" s="26" t="s">
        <v>70</v>
      </c>
      <c r="I35" s="26">
        <f t="shared" ref="I35:I40" si="8">COUNTIF(I$3:I$32,H35)</f>
        <v>0</v>
      </c>
      <c r="K35" s="26" t="s">
        <v>70</v>
      </c>
      <c r="L35" s="26">
        <f t="shared" ref="L35:L40" si="9">COUNTIF(L$3:L$32,K35)</f>
        <v>0</v>
      </c>
      <c r="N35" s="26">
        <f t="shared" ref="N35:N40" si="10">COUNTIF(N$3:N$32,H35)</f>
        <v>0</v>
      </c>
      <c r="O35" s="65">
        <f>N35/N41</f>
        <v>0</v>
      </c>
    </row>
    <row r="36" spans="4:15" ht="19.899999999999999" customHeight="1" thickBot="1">
      <c r="D36" s="18" t="s">
        <v>5</v>
      </c>
      <c r="E36" s="19">
        <f>COUNTIF(E$3:E32,"&lt;=50%")</f>
        <v>17</v>
      </c>
      <c r="F36" s="18" t="s">
        <v>5</v>
      </c>
      <c r="G36" s="19">
        <f>COUNTIF(G$3:G32,"&lt;=50%")</f>
        <v>5</v>
      </c>
      <c r="H36" s="27" t="s">
        <v>71</v>
      </c>
      <c r="I36" s="27">
        <f t="shared" si="8"/>
        <v>0</v>
      </c>
      <c r="K36" s="27" t="s">
        <v>71</v>
      </c>
      <c r="L36" s="27">
        <f t="shared" si="9"/>
        <v>0</v>
      </c>
      <c r="N36" s="27">
        <f t="shared" si="10"/>
        <v>0</v>
      </c>
      <c r="O36" s="65">
        <f>N36/N41</f>
        <v>0</v>
      </c>
    </row>
    <row r="37" spans="4:15" ht="19.899999999999999" customHeight="1">
      <c r="H37" s="27" t="s">
        <v>72</v>
      </c>
      <c r="I37" s="27">
        <f t="shared" si="8"/>
        <v>2</v>
      </c>
      <c r="K37" s="27" t="s">
        <v>72</v>
      </c>
      <c r="L37" s="27">
        <f t="shared" si="9"/>
        <v>0</v>
      </c>
      <c r="N37" s="27">
        <f t="shared" si="10"/>
        <v>2</v>
      </c>
      <c r="O37" s="65">
        <f>N37/N41</f>
        <v>0.125</v>
      </c>
    </row>
    <row r="38" spans="4:15" ht="19.899999999999999" customHeight="1">
      <c r="H38" s="27" t="s">
        <v>73</v>
      </c>
      <c r="I38" s="27">
        <f t="shared" si="8"/>
        <v>1</v>
      </c>
      <c r="K38" s="27" t="s">
        <v>73</v>
      </c>
      <c r="L38" s="27">
        <f t="shared" si="9"/>
        <v>0</v>
      </c>
      <c r="N38" s="27">
        <f t="shared" si="10"/>
        <v>1</v>
      </c>
      <c r="O38" s="65">
        <f>N38/N41</f>
        <v>6.25E-2</v>
      </c>
    </row>
    <row r="39" spans="4:15" ht="19.899999999999999" customHeight="1">
      <c r="H39" s="27" t="s">
        <v>74</v>
      </c>
      <c r="I39" s="27">
        <f t="shared" si="8"/>
        <v>4</v>
      </c>
      <c r="K39" s="27" t="s">
        <v>74</v>
      </c>
      <c r="L39" s="27">
        <f t="shared" si="9"/>
        <v>1</v>
      </c>
      <c r="N39" s="27">
        <f t="shared" si="10"/>
        <v>10</v>
      </c>
      <c r="O39" s="65">
        <f>N39/N41</f>
        <v>0.625</v>
      </c>
    </row>
    <row r="40" spans="4:15" ht="19.899999999999999" customHeight="1" thickBot="1">
      <c r="H40" s="28" t="s">
        <v>75</v>
      </c>
      <c r="I40" s="28">
        <f t="shared" si="8"/>
        <v>8</v>
      </c>
      <c r="K40" s="28" t="s">
        <v>75</v>
      </c>
      <c r="L40" s="28">
        <f t="shared" si="9"/>
        <v>5</v>
      </c>
      <c r="N40" s="28">
        <f t="shared" si="10"/>
        <v>3</v>
      </c>
      <c r="O40" s="65">
        <f>N40/N41</f>
        <v>0.1875</v>
      </c>
    </row>
    <row r="41" spans="4:15" ht="19.899999999999999" customHeight="1">
      <c r="H41" s="29" t="s">
        <v>76</v>
      </c>
      <c r="I41" s="30">
        <f>SUM(I35:I40)</f>
        <v>15</v>
      </c>
      <c r="J41" s="30"/>
      <c r="K41" s="29" t="s">
        <v>76</v>
      </c>
      <c r="L41" s="30">
        <f>SUM(L35:L40)</f>
        <v>6</v>
      </c>
      <c r="N41" s="30">
        <f>SUM(N35:N40)</f>
        <v>16</v>
      </c>
      <c r="O41" s="5"/>
    </row>
  </sheetData>
  <conditionalFormatting sqref="C3:C32">
    <cfRule type="cellIs" dxfId="293" priority="88" operator="lessThan">
      <formula>0</formula>
    </cfRule>
    <cfRule type="cellIs" dxfId="292" priority="89" operator="greaterThan">
      <formula>0</formula>
    </cfRule>
  </conditionalFormatting>
  <conditionalFormatting sqref="G3:G32 E3:E32">
    <cfRule type="dataBar" priority="86">
      <dataBar>
        <cfvo type="num" val="0"/>
        <cfvo type="num" val="1"/>
        <color theme="9" tint="0.39997558519241921"/>
      </dataBar>
      <extLst>
        <ext xmlns:x14="http://schemas.microsoft.com/office/spreadsheetml/2009/9/main" uri="{B025F937-C7B1-47D3-B67F-A62EFF666E3E}">
          <x14:id>{1A7CC051-58E4-4E6C-B245-ED2F3850ECFA}</x14:id>
        </ext>
      </extLst>
    </cfRule>
  </conditionalFormatting>
  <conditionalFormatting sqref="N3:N6 I3:I32 N26:N27 N10:N12 N20 N14:N17 N22:N24 N8 N29:N32">
    <cfRule type="cellIs" dxfId="291" priority="83" stopIfTrue="1" operator="equal">
      <formula>"3.5"</formula>
    </cfRule>
  </conditionalFormatting>
  <conditionalFormatting sqref="N3:N6 I3:I32 N26:N27 N10:N12 N20 N14:N17 N22:N24 N8 N29:N32">
    <cfRule type="cellIs" dxfId="290" priority="80" stopIfTrue="1" operator="equal">
      <formula>"5.0"</formula>
    </cfRule>
    <cfRule type="cellIs" dxfId="289" priority="81" stopIfTrue="1" operator="equal">
      <formula>"4.5"</formula>
    </cfRule>
    <cfRule type="cellIs" dxfId="288" priority="82" stopIfTrue="1" operator="equal">
      <formula>"4.0"</formula>
    </cfRule>
    <cfRule type="cellIs" dxfId="287" priority="84" stopIfTrue="1" operator="equal">
      <formula>"3.0"</formula>
    </cfRule>
    <cfRule type="cellIs" dxfId="286" priority="85" stopIfTrue="1" operator="equal">
      <formula>"2.0"</formula>
    </cfRule>
  </conditionalFormatting>
  <conditionalFormatting sqref="H35:H40">
    <cfRule type="cellIs" dxfId="285" priority="77" stopIfTrue="1" operator="equal">
      <formula>"3.5"</formula>
    </cfRule>
  </conditionalFormatting>
  <conditionalFormatting sqref="H35:H40">
    <cfRule type="cellIs" dxfId="284" priority="74" stopIfTrue="1" operator="equal">
      <formula>"5.0"</formula>
    </cfRule>
    <cfRule type="cellIs" dxfId="283" priority="75" stopIfTrue="1" operator="equal">
      <formula>"4.5"</formula>
    </cfRule>
    <cfRule type="cellIs" dxfId="282" priority="76" stopIfTrue="1" operator="equal">
      <formula>"4.0"</formula>
    </cfRule>
    <cfRule type="cellIs" dxfId="281" priority="78" stopIfTrue="1" operator="equal">
      <formula>"3.0"</formula>
    </cfRule>
    <cfRule type="cellIs" dxfId="280" priority="79" stopIfTrue="1" operator="equal">
      <formula>"2.0"</formula>
    </cfRule>
  </conditionalFormatting>
  <conditionalFormatting sqref="H3:H32">
    <cfRule type="dataBar" priority="73">
      <dataBar>
        <cfvo type="num" val="0"/>
        <cfvo type="num" val="100"/>
        <color theme="9" tint="0.39997558519241921"/>
      </dataBar>
      <extLst>
        <ext xmlns:x14="http://schemas.microsoft.com/office/spreadsheetml/2009/9/main" uri="{B025F937-C7B1-47D3-B67F-A62EFF666E3E}">
          <x14:id>{16993DB6-8CF7-4317-8B07-6695CE4B43B4}</x14:id>
        </ext>
      </extLst>
    </cfRule>
  </conditionalFormatting>
  <conditionalFormatting sqref="I35:I41">
    <cfRule type="dataBar" priority="72">
      <dataBar>
        <cfvo type="min"/>
        <cfvo type="max"/>
        <color theme="9" tint="0.39997558519241921"/>
      </dataBar>
      <extLst>
        <ext xmlns:x14="http://schemas.microsoft.com/office/spreadsheetml/2009/9/main" uri="{B025F937-C7B1-47D3-B67F-A62EFF666E3E}">
          <x14:id>{1EFC6BC0-5399-4387-B12D-F214445B579A}</x14:id>
        </ext>
      </extLst>
    </cfRule>
  </conditionalFormatting>
  <conditionalFormatting sqref="N35:N41">
    <cfRule type="dataBar" priority="71">
      <dataBar>
        <cfvo type="min"/>
        <cfvo type="max"/>
        <color theme="9" tint="0.39997558519241921"/>
      </dataBar>
      <extLst>
        <ext xmlns:x14="http://schemas.microsoft.com/office/spreadsheetml/2009/9/main" uri="{B025F937-C7B1-47D3-B67F-A62EFF666E3E}">
          <x14:id>{A07A134E-3786-40B1-BF2C-C21810272CB9}</x14:id>
        </ext>
      </extLst>
    </cfRule>
  </conditionalFormatting>
  <conditionalFormatting sqref="J3:J32 L3:L32">
    <cfRule type="cellIs" dxfId="279" priority="68" stopIfTrue="1" operator="equal">
      <formula>"3.5"</formula>
    </cfRule>
  </conditionalFormatting>
  <conditionalFormatting sqref="J3:J32 L3:L32">
    <cfRule type="cellIs" dxfId="278" priority="65" stopIfTrue="1" operator="equal">
      <formula>"5.0"</formula>
    </cfRule>
    <cfRule type="cellIs" dxfId="277" priority="66" stopIfTrue="1" operator="equal">
      <formula>"4.5"</formula>
    </cfRule>
    <cfRule type="cellIs" dxfId="276" priority="67" stopIfTrue="1" operator="equal">
      <formula>"4.0"</formula>
    </cfRule>
    <cfRule type="cellIs" dxfId="275" priority="69" stopIfTrue="1" operator="equal">
      <formula>"3.0"</formula>
    </cfRule>
    <cfRule type="cellIs" dxfId="274" priority="70" stopIfTrue="1" operator="equal">
      <formula>"2.0"</formula>
    </cfRule>
  </conditionalFormatting>
  <conditionalFormatting sqref="K3:K32">
    <cfRule type="dataBar" priority="64">
      <dataBar>
        <cfvo type="num" val="0"/>
        <cfvo type="num" val="100"/>
        <color theme="9" tint="0.39997558519241921"/>
      </dataBar>
      <extLst>
        <ext xmlns:x14="http://schemas.microsoft.com/office/spreadsheetml/2009/9/main" uri="{B025F937-C7B1-47D3-B67F-A62EFF666E3E}">
          <x14:id>{3FF7DC3E-28DC-493A-ABB3-9F491B4C0879}</x14:id>
        </ext>
      </extLst>
    </cfRule>
  </conditionalFormatting>
  <conditionalFormatting sqref="L35:L41 J41">
    <cfRule type="dataBar" priority="63">
      <dataBar>
        <cfvo type="min"/>
        <cfvo type="max"/>
        <color theme="9" tint="0.39997558519241921"/>
      </dataBar>
      <extLst>
        <ext xmlns:x14="http://schemas.microsoft.com/office/spreadsheetml/2009/9/main" uri="{B025F937-C7B1-47D3-B67F-A62EFF666E3E}">
          <x14:id>{AAD58231-9DD6-4C02-A91C-848DB95C25B7}</x14:id>
        </ext>
      </extLst>
    </cfRule>
  </conditionalFormatting>
  <conditionalFormatting sqref="K35:K40">
    <cfRule type="cellIs" dxfId="273" priority="60" stopIfTrue="1" operator="equal">
      <formula>"3.5"</formula>
    </cfRule>
  </conditionalFormatting>
  <conditionalFormatting sqref="K35:K40">
    <cfRule type="cellIs" dxfId="272" priority="57" stopIfTrue="1" operator="equal">
      <formula>"5.0"</formula>
    </cfRule>
    <cfRule type="cellIs" dxfId="271" priority="58" stopIfTrue="1" operator="equal">
      <formula>"4.5"</formula>
    </cfRule>
    <cfRule type="cellIs" dxfId="270" priority="59" stopIfTrue="1" operator="equal">
      <formula>"4.0"</formula>
    </cfRule>
    <cfRule type="cellIs" dxfId="269" priority="61" stopIfTrue="1" operator="equal">
      <formula>"3.0"</formula>
    </cfRule>
    <cfRule type="cellIs" dxfId="268" priority="62" stopIfTrue="1" operator="equal">
      <formula>"2.0"</formula>
    </cfRule>
  </conditionalFormatting>
  <conditionalFormatting sqref="O3:O6 O26:O27 O10:O12 O20 O14:O17 O22:O24 O8 O29:O32">
    <cfRule type="colorScale" priority="90">
      <colorScale>
        <cfvo type="min"/>
        <cfvo type="max"/>
        <color rgb="FF63BE7B"/>
        <color rgb="FFFFEF9C"/>
      </colorScale>
    </cfRule>
  </conditionalFormatting>
  <conditionalFormatting sqref="N25">
    <cfRule type="cellIs" dxfId="267" priority="53" stopIfTrue="1" operator="equal">
      <formula>"3.5"</formula>
    </cfRule>
  </conditionalFormatting>
  <conditionalFormatting sqref="N25">
    <cfRule type="cellIs" dxfId="266" priority="50" stopIfTrue="1" operator="equal">
      <formula>"5.0"</formula>
    </cfRule>
    <cfRule type="cellIs" dxfId="265" priority="51" stopIfTrue="1" operator="equal">
      <formula>"4.5"</formula>
    </cfRule>
    <cfRule type="cellIs" dxfId="264" priority="52" stopIfTrue="1" operator="equal">
      <formula>"4.0"</formula>
    </cfRule>
    <cfRule type="cellIs" dxfId="263" priority="54" stopIfTrue="1" operator="equal">
      <formula>"3.0"</formula>
    </cfRule>
    <cfRule type="cellIs" dxfId="262" priority="55" stopIfTrue="1" operator="equal">
      <formula>"2.0"</formula>
    </cfRule>
  </conditionalFormatting>
  <conditionalFormatting sqref="O25">
    <cfRule type="colorScale" priority="56">
      <colorScale>
        <cfvo type="min"/>
        <cfvo type="max"/>
        <color rgb="FF63BE7B"/>
        <color rgb="FFFFEF9C"/>
      </colorScale>
    </cfRule>
  </conditionalFormatting>
  <conditionalFormatting sqref="N9">
    <cfRule type="cellIs" dxfId="261" priority="46" stopIfTrue="1" operator="equal">
      <formula>"3.5"</formula>
    </cfRule>
  </conditionalFormatting>
  <conditionalFormatting sqref="N9">
    <cfRule type="cellIs" dxfId="260" priority="43" stopIfTrue="1" operator="equal">
      <formula>"5.0"</formula>
    </cfRule>
    <cfRule type="cellIs" dxfId="259" priority="44" stopIfTrue="1" operator="equal">
      <formula>"4.5"</formula>
    </cfRule>
    <cfRule type="cellIs" dxfId="258" priority="45" stopIfTrue="1" operator="equal">
      <formula>"4.0"</formula>
    </cfRule>
    <cfRule type="cellIs" dxfId="257" priority="47" stopIfTrue="1" operator="equal">
      <formula>"3.0"</formula>
    </cfRule>
    <cfRule type="cellIs" dxfId="256" priority="48" stopIfTrue="1" operator="equal">
      <formula>"2.0"</formula>
    </cfRule>
  </conditionalFormatting>
  <conditionalFormatting sqref="O9">
    <cfRule type="colorScale" priority="49">
      <colorScale>
        <cfvo type="min"/>
        <cfvo type="max"/>
        <color rgb="FF63BE7B"/>
        <color rgb="FFFFEF9C"/>
      </colorScale>
    </cfRule>
  </conditionalFormatting>
  <conditionalFormatting sqref="N19">
    <cfRule type="cellIs" dxfId="255" priority="39" stopIfTrue="1" operator="equal">
      <formula>"3.5"</formula>
    </cfRule>
  </conditionalFormatting>
  <conditionalFormatting sqref="N19">
    <cfRule type="cellIs" dxfId="254" priority="36" stopIfTrue="1" operator="equal">
      <formula>"5.0"</formula>
    </cfRule>
    <cfRule type="cellIs" dxfId="253" priority="37" stopIfTrue="1" operator="equal">
      <formula>"4.5"</formula>
    </cfRule>
    <cfRule type="cellIs" dxfId="252" priority="38" stopIfTrue="1" operator="equal">
      <formula>"4.0"</formula>
    </cfRule>
    <cfRule type="cellIs" dxfId="251" priority="40" stopIfTrue="1" operator="equal">
      <formula>"3.0"</formula>
    </cfRule>
    <cfRule type="cellIs" dxfId="250" priority="41" stopIfTrue="1" operator="equal">
      <formula>"2.0"</formula>
    </cfRule>
  </conditionalFormatting>
  <conditionalFormatting sqref="O19">
    <cfRule type="colorScale" priority="42">
      <colorScale>
        <cfvo type="min"/>
        <cfvo type="max"/>
        <color rgb="FF63BE7B"/>
        <color rgb="FFFFEF9C"/>
      </colorScale>
    </cfRule>
  </conditionalFormatting>
  <conditionalFormatting sqref="N13">
    <cfRule type="cellIs" dxfId="249" priority="32" stopIfTrue="1" operator="equal">
      <formula>"3.5"</formula>
    </cfRule>
  </conditionalFormatting>
  <conditionalFormatting sqref="N13">
    <cfRule type="cellIs" dxfId="248" priority="29" stopIfTrue="1" operator="equal">
      <formula>"5.0"</formula>
    </cfRule>
    <cfRule type="cellIs" dxfId="247" priority="30" stopIfTrue="1" operator="equal">
      <formula>"4.5"</formula>
    </cfRule>
    <cfRule type="cellIs" dxfId="246" priority="31" stopIfTrue="1" operator="equal">
      <formula>"4.0"</formula>
    </cfRule>
    <cfRule type="cellIs" dxfId="245" priority="33" stopIfTrue="1" operator="equal">
      <formula>"3.0"</formula>
    </cfRule>
    <cfRule type="cellIs" dxfId="244" priority="34" stopIfTrue="1" operator="equal">
      <formula>"2.0"</formula>
    </cfRule>
  </conditionalFormatting>
  <conditionalFormatting sqref="O13">
    <cfRule type="colorScale" priority="35">
      <colorScale>
        <cfvo type="min"/>
        <cfvo type="max"/>
        <color rgb="FF63BE7B"/>
        <color rgb="FFFFEF9C"/>
      </colorScale>
    </cfRule>
  </conditionalFormatting>
  <conditionalFormatting sqref="N18">
    <cfRule type="cellIs" dxfId="243" priority="25" stopIfTrue="1" operator="equal">
      <formula>"3.5"</formula>
    </cfRule>
  </conditionalFormatting>
  <conditionalFormatting sqref="N18">
    <cfRule type="cellIs" dxfId="242" priority="22" stopIfTrue="1" operator="equal">
      <formula>"5.0"</formula>
    </cfRule>
    <cfRule type="cellIs" dxfId="241" priority="23" stopIfTrue="1" operator="equal">
      <formula>"4.5"</formula>
    </cfRule>
    <cfRule type="cellIs" dxfId="240" priority="24" stopIfTrue="1" operator="equal">
      <formula>"4.0"</formula>
    </cfRule>
    <cfRule type="cellIs" dxfId="239" priority="26" stopIfTrue="1" operator="equal">
      <formula>"3.0"</formula>
    </cfRule>
    <cfRule type="cellIs" dxfId="238" priority="27" stopIfTrue="1" operator="equal">
      <formula>"2.0"</formula>
    </cfRule>
  </conditionalFormatting>
  <conditionalFormatting sqref="O18">
    <cfRule type="colorScale" priority="28">
      <colorScale>
        <cfvo type="min"/>
        <cfvo type="max"/>
        <color rgb="FF63BE7B"/>
        <color rgb="FFFFEF9C"/>
      </colorScale>
    </cfRule>
  </conditionalFormatting>
  <conditionalFormatting sqref="N21">
    <cfRule type="cellIs" dxfId="237" priority="18" stopIfTrue="1" operator="equal">
      <formula>"3.5"</formula>
    </cfRule>
  </conditionalFormatting>
  <conditionalFormatting sqref="N21">
    <cfRule type="cellIs" dxfId="236" priority="15" stopIfTrue="1" operator="equal">
      <formula>"5.0"</formula>
    </cfRule>
    <cfRule type="cellIs" dxfId="235" priority="16" stopIfTrue="1" operator="equal">
      <formula>"4.5"</formula>
    </cfRule>
    <cfRule type="cellIs" dxfId="234" priority="17" stopIfTrue="1" operator="equal">
      <formula>"4.0"</formula>
    </cfRule>
    <cfRule type="cellIs" dxfId="233" priority="19" stopIfTrue="1" operator="equal">
      <formula>"3.0"</formula>
    </cfRule>
    <cfRule type="cellIs" dxfId="232" priority="20" stopIfTrue="1" operator="equal">
      <formula>"2.0"</formula>
    </cfRule>
  </conditionalFormatting>
  <conditionalFormatting sqref="O21">
    <cfRule type="colorScale" priority="21">
      <colorScale>
        <cfvo type="min"/>
        <cfvo type="max"/>
        <color rgb="FF63BE7B"/>
        <color rgb="FFFFEF9C"/>
      </colorScale>
    </cfRule>
  </conditionalFormatting>
  <conditionalFormatting sqref="N7">
    <cfRule type="cellIs" dxfId="231" priority="11" stopIfTrue="1" operator="equal">
      <formula>"3.5"</formula>
    </cfRule>
  </conditionalFormatting>
  <conditionalFormatting sqref="N7">
    <cfRule type="cellIs" dxfId="230" priority="8" stopIfTrue="1" operator="equal">
      <formula>"5.0"</formula>
    </cfRule>
    <cfRule type="cellIs" dxfId="229" priority="9" stopIfTrue="1" operator="equal">
      <formula>"4.5"</formula>
    </cfRule>
    <cfRule type="cellIs" dxfId="228" priority="10" stopIfTrue="1" operator="equal">
      <formula>"4.0"</formula>
    </cfRule>
    <cfRule type="cellIs" dxfId="227" priority="12" stopIfTrue="1" operator="equal">
      <formula>"3.0"</formula>
    </cfRule>
    <cfRule type="cellIs" dxfId="226" priority="13" stopIfTrue="1" operator="equal">
      <formula>"2.0"</formula>
    </cfRule>
  </conditionalFormatting>
  <conditionalFormatting sqref="O7">
    <cfRule type="colorScale" priority="14">
      <colorScale>
        <cfvo type="min"/>
        <cfvo type="max"/>
        <color rgb="FF63BE7B"/>
        <color rgb="FFFFEF9C"/>
      </colorScale>
    </cfRule>
  </conditionalFormatting>
  <conditionalFormatting sqref="N28">
    <cfRule type="cellIs" dxfId="225" priority="4" stopIfTrue="1" operator="equal">
      <formula>"3.5"</formula>
    </cfRule>
  </conditionalFormatting>
  <conditionalFormatting sqref="N28">
    <cfRule type="cellIs" dxfId="224" priority="1" stopIfTrue="1" operator="equal">
      <formula>"5.0"</formula>
    </cfRule>
    <cfRule type="cellIs" dxfId="223" priority="2" stopIfTrue="1" operator="equal">
      <formula>"4.5"</formula>
    </cfRule>
    <cfRule type="cellIs" dxfId="222" priority="3" stopIfTrue="1" operator="equal">
      <formula>"4.0"</formula>
    </cfRule>
    <cfRule type="cellIs" dxfId="221" priority="5" stopIfTrue="1" operator="equal">
      <formula>"3.0"</formula>
    </cfRule>
    <cfRule type="cellIs" dxfId="220" priority="6" stopIfTrue="1" operator="equal">
      <formula>"2.0"</formula>
    </cfRule>
  </conditionalFormatting>
  <conditionalFormatting sqref="O28">
    <cfRule type="colorScale" priority="7">
      <colorScale>
        <cfvo type="min"/>
        <cfvo type="max"/>
        <color rgb="FF63BE7B"/>
        <color rgb="FFFFEF9C"/>
      </colorScale>
    </cfRule>
  </conditionalFormatting>
  <pageMargins left="0.70866141732283472" right="0.70866141732283472" top="0.74803149606299213" bottom="0.74803149606299213" header="0.31496062992125984" footer="0.31496062992125984"/>
  <pageSetup paperSize="9" scale="77" orientation="portrait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1A7CC051-58E4-4E6C-B245-ED2F3850ECFA}">
            <x14:dataBar minLength="0" maxLength="100" border="1">
              <x14:cfvo type="num">
                <xm:f>0</xm:f>
              </x14:cfvo>
              <x14:cfvo type="num">
                <xm:f>1</xm:f>
              </x14:cfvo>
              <x14:borderColor theme="9" tint="-0.249977111117893"/>
              <x14:negativeFillColor rgb="FFFF0000"/>
              <x14:axisColor rgb="FF000000"/>
            </x14:dataBar>
          </x14:cfRule>
          <xm:sqref>G3:G32 E3:E32</xm:sqref>
        </x14:conditionalFormatting>
        <x14:conditionalFormatting xmlns:xm="http://schemas.microsoft.com/office/excel/2006/main">
          <x14:cfRule type="dataBar" id="{16993DB6-8CF7-4317-8B07-6695CE4B43B4}">
            <x14:dataBar minLength="0" maxLength="100" border="1" direction="leftToRight">
              <x14:cfvo type="num">
                <xm:f>0</xm:f>
              </x14:cfvo>
              <x14:cfvo type="num">
                <xm:f>100</xm:f>
              </x14:cfvo>
              <x14:borderColor theme="9" tint="-0.249977111117893"/>
              <x14:negativeFillColor rgb="FFFF0000"/>
              <x14:axisColor rgb="FF000000"/>
            </x14:dataBar>
          </x14:cfRule>
          <xm:sqref>H3:H32</xm:sqref>
        </x14:conditionalFormatting>
        <x14:conditionalFormatting xmlns:xm="http://schemas.microsoft.com/office/excel/2006/main">
          <x14:cfRule type="dataBar" id="{1EFC6BC0-5399-4387-B12D-F214445B579A}">
            <x14:dataBar minLength="0" maxLength="100" border="1" negativeBarBorderColorSameAsPositive="0">
              <x14:cfvo type="autoMin"/>
              <x14:cfvo type="autoMax"/>
              <x14:borderColor theme="9" tint="-0.249977111117893"/>
              <x14:negativeFillColor rgb="FFFF0000"/>
              <x14:negativeBorderColor rgb="FFFF0000"/>
              <x14:axisColor rgb="FF000000"/>
            </x14:dataBar>
          </x14:cfRule>
          <xm:sqref>I35:I41</xm:sqref>
        </x14:conditionalFormatting>
        <x14:conditionalFormatting xmlns:xm="http://schemas.microsoft.com/office/excel/2006/main">
          <x14:cfRule type="dataBar" id="{A07A134E-3786-40B1-BF2C-C21810272CB9}">
            <x14:dataBar minLength="0" maxLength="100" border="1" negativeBarBorderColorSameAsPositive="0">
              <x14:cfvo type="autoMin"/>
              <x14:cfvo type="autoMax"/>
              <x14:borderColor theme="9" tint="-0.249977111117893"/>
              <x14:negativeFillColor rgb="FFFF0000"/>
              <x14:negativeBorderColor rgb="FFFF0000"/>
              <x14:axisColor rgb="FF000000"/>
            </x14:dataBar>
          </x14:cfRule>
          <xm:sqref>N35:N41</xm:sqref>
        </x14:conditionalFormatting>
        <x14:conditionalFormatting xmlns:xm="http://schemas.microsoft.com/office/excel/2006/main">
          <x14:cfRule type="dataBar" id="{3FF7DC3E-28DC-493A-ABB3-9F491B4C0879}">
            <x14:dataBar minLength="0" maxLength="100" border="1" direction="leftToRight">
              <x14:cfvo type="num">
                <xm:f>0</xm:f>
              </x14:cfvo>
              <x14:cfvo type="num">
                <xm:f>100</xm:f>
              </x14:cfvo>
              <x14:borderColor theme="9" tint="-0.249977111117893"/>
              <x14:negativeFillColor rgb="FFFF0000"/>
              <x14:axisColor rgb="FF000000"/>
            </x14:dataBar>
          </x14:cfRule>
          <xm:sqref>K3:K32</xm:sqref>
        </x14:conditionalFormatting>
        <x14:conditionalFormatting xmlns:xm="http://schemas.microsoft.com/office/excel/2006/main">
          <x14:cfRule type="dataBar" id="{AAD58231-9DD6-4C02-A91C-848DB95C25B7}">
            <x14:dataBar minLength="0" maxLength="100" border="1" negativeBarBorderColorSameAsPositive="0">
              <x14:cfvo type="autoMin"/>
              <x14:cfvo type="autoMax"/>
              <x14:borderColor theme="9" tint="-0.249977111117893"/>
              <x14:negativeFillColor rgb="FFFF0000"/>
              <x14:negativeBorderColor rgb="FFFF0000"/>
              <x14:axisColor rgb="FF000000"/>
            </x14:dataBar>
          </x14:cfRule>
          <xm:sqref>L35:L41 J41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634465-7BF9-4FAE-A730-168B2269D3DB}">
  <sheetPr>
    <tabColor rgb="FF6699FF"/>
    <pageSetUpPr fitToPage="1"/>
  </sheetPr>
  <dimension ref="A1:U46"/>
  <sheetViews>
    <sheetView zoomScale="115" zoomScaleNormal="115" workbookViewId="0">
      <pane xSplit="2" ySplit="2" topLeftCell="C3" activePane="bottomRight" state="frozen"/>
      <selection activeCell="S3" sqref="S3"/>
      <selection pane="topRight" activeCell="S3" sqref="S3"/>
      <selection pane="bottomLeft" activeCell="S3" sqref="S3"/>
      <selection pane="bottomRight" activeCell="C3" sqref="C3"/>
    </sheetView>
  </sheetViews>
  <sheetFormatPr defaultColWidth="11.5703125" defaultRowHeight="15"/>
  <cols>
    <col min="1" max="1" width="3.7109375" style="1" customWidth="1"/>
    <col min="2" max="2" width="10.7109375" style="5" customWidth="1"/>
    <col min="3" max="3" width="5.7109375" style="5" customWidth="1"/>
    <col min="4" max="9" width="12.7109375" style="5" customWidth="1"/>
    <col min="10" max="11" width="12.7109375" customWidth="1"/>
    <col min="12" max="12" width="12.7109375" style="5" customWidth="1"/>
    <col min="13" max="13" width="3.7109375" style="57" customWidth="1"/>
    <col min="14" max="14" width="12.7109375" style="5" customWidth="1"/>
    <col min="15" max="15" width="12.7109375" style="1" customWidth="1"/>
    <col min="16" max="16384" width="11.5703125" style="5"/>
  </cols>
  <sheetData>
    <row r="1" spans="1:16" ht="65.099999999999994" customHeight="1" thickBot="1">
      <c r="B1" s="22" t="s">
        <v>8</v>
      </c>
      <c r="C1" s="2" t="s">
        <v>0</v>
      </c>
      <c r="D1" s="3" t="s">
        <v>1</v>
      </c>
      <c r="E1" s="4" t="s">
        <v>1</v>
      </c>
      <c r="F1" s="31" t="s">
        <v>139</v>
      </c>
      <c r="G1" s="32" t="s">
        <v>139</v>
      </c>
      <c r="H1" s="33" t="s">
        <v>40</v>
      </c>
      <c r="I1" s="34" t="s">
        <v>40</v>
      </c>
      <c r="J1" s="46" t="s">
        <v>140</v>
      </c>
      <c r="K1" s="46" t="s">
        <v>140</v>
      </c>
      <c r="L1" s="47" t="s">
        <v>140</v>
      </c>
      <c r="N1" s="58" t="s">
        <v>141</v>
      </c>
      <c r="O1" s="59" t="s">
        <v>141</v>
      </c>
    </row>
    <row r="2" spans="1:16" ht="30" customHeight="1" thickBot="1">
      <c r="A2" s="6" t="s">
        <v>2</v>
      </c>
      <c r="B2" s="6" t="s">
        <v>3</v>
      </c>
      <c r="C2" s="7"/>
      <c r="D2" s="8">
        <v>23</v>
      </c>
      <c r="E2" s="9">
        <v>45664</v>
      </c>
      <c r="F2" s="43">
        <v>13</v>
      </c>
      <c r="G2" s="36">
        <v>45694</v>
      </c>
      <c r="H2" s="37" t="s">
        <v>41</v>
      </c>
      <c r="I2" s="38">
        <f>G2</f>
        <v>45694</v>
      </c>
      <c r="J2" s="50">
        <v>18</v>
      </c>
      <c r="K2" s="50" t="s">
        <v>41</v>
      </c>
      <c r="L2" s="51">
        <v>45702</v>
      </c>
      <c r="N2" s="60" t="s">
        <v>142</v>
      </c>
      <c r="O2" s="61" t="s">
        <v>143</v>
      </c>
    </row>
    <row r="3" spans="1:16" ht="19.899999999999999" customHeight="1">
      <c r="A3" s="10">
        <v>1</v>
      </c>
      <c r="B3" s="10">
        <v>301600</v>
      </c>
      <c r="C3" s="11"/>
      <c r="D3" s="12">
        <v>8</v>
      </c>
      <c r="E3" s="13">
        <f>IF(ISBLANK(D3),"",D3/D$2)</f>
        <v>0.34782608695652173</v>
      </c>
      <c r="F3" s="44">
        <v>10</v>
      </c>
      <c r="G3" s="40">
        <f>IF(ISBLANK(F3),"",F3/F$2)</f>
        <v>0.76923076923076927</v>
      </c>
      <c r="H3" s="41">
        <f>IFERROR((E3+G3)*100/2+C3,"")</f>
        <v>55.852842809364553</v>
      </c>
      <c r="I3" s="42" t="str">
        <f>IF(H3="","",IF(ROUND(H3,0)&gt;=91,"5.0",IF(ROUND(H3,0)&gt;=81,"4.5",IF(ROUND(H3,0)&gt;=71,"4.0",IF(ROUND(H3,0)&gt;=61,"3.5",IF(ROUND(H3,0)&gt;=51,"3.0","2.0"))))))</f>
        <v>3.0</v>
      </c>
      <c r="J3" s="54"/>
      <c r="K3" s="55" t="str">
        <f>IF(ISBLANK(J3),"",J3/J$2*100)</f>
        <v/>
      </c>
      <c r="L3" s="56" t="str">
        <f>IF(K3="","",IF(ROUND(K3,0)&gt;=91,"3.5",IF(ROUND(K3,0)&gt;=51,"3.0","2.0")))</f>
        <v/>
      </c>
      <c r="N3" s="62" t="str">
        <f t="shared" ref="N3:N32" si="0">IF(AND(I3="",L3=""),"",IF(L3="",I3,L3))</f>
        <v>3.0</v>
      </c>
      <c r="O3" s="63">
        <f t="shared" ref="O3:O32" si="1">IF(AND(I3="",L3=""),"",IF(L3="",$I$2,$L$2))</f>
        <v>45694</v>
      </c>
    </row>
    <row r="4" spans="1:16" ht="19.899999999999999" customHeight="1">
      <c r="A4" s="10">
        <v>2</v>
      </c>
      <c r="B4" s="10">
        <v>298416</v>
      </c>
      <c r="C4" s="11"/>
      <c r="D4" s="23">
        <v>14</v>
      </c>
      <c r="E4" s="13">
        <f t="shared" ref="E4:E32" si="2">IF(ISBLANK(D4),"",D4/D$2)</f>
        <v>0.60869565217391308</v>
      </c>
      <c r="F4" s="44">
        <v>7</v>
      </c>
      <c r="G4" s="40">
        <f t="shared" ref="G4:G32" si="3">IF(ISBLANK(F4),"",F4/F$2)</f>
        <v>0.53846153846153844</v>
      </c>
      <c r="H4" s="41">
        <f t="shared" ref="H4:H32" si="4">IFERROR((E4+G4)*100/2+C4,"")</f>
        <v>57.357859531772569</v>
      </c>
      <c r="I4" s="42" t="str">
        <f t="shared" ref="I4:I32" si="5">IF(H4="","",IF(ROUND(H4,0)&gt;=91,"5.0",IF(ROUND(H4,0)&gt;=81,"4.5",IF(ROUND(H4,0)&gt;=71,"4.0",IF(ROUND(H4,0)&gt;=61,"3.5",IF(ROUND(H4,0)&gt;=51,"3.0","2.0"))))))</f>
        <v>3.0</v>
      </c>
      <c r="J4" s="54"/>
      <c r="K4" s="55" t="str">
        <f t="shared" ref="K4:K32" si="6">IF(ISBLANK(J4),"",J4/J$2*100)</f>
        <v/>
      </c>
      <c r="L4" s="56" t="str">
        <f t="shared" ref="L4:L32" si="7">IF(K4="","",IF(ROUND(K4,0)&gt;=91,"3.5",IF(ROUND(K4,0)&gt;=51,"3.0","2.0")))</f>
        <v/>
      </c>
      <c r="N4" s="62" t="str">
        <f t="shared" si="0"/>
        <v>3.0</v>
      </c>
      <c r="O4" s="63">
        <f t="shared" si="1"/>
        <v>45694</v>
      </c>
    </row>
    <row r="5" spans="1:16" ht="19.899999999999999" customHeight="1">
      <c r="A5" s="10">
        <v>3</v>
      </c>
      <c r="B5" s="10">
        <v>298484</v>
      </c>
      <c r="C5" s="11">
        <f>5+3</f>
        <v>8</v>
      </c>
      <c r="D5" s="23">
        <v>14</v>
      </c>
      <c r="E5" s="13">
        <f t="shared" si="2"/>
        <v>0.60869565217391308</v>
      </c>
      <c r="F5" s="44">
        <v>6</v>
      </c>
      <c r="G5" s="40">
        <f t="shared" si="3"/>
        <v>0.46153846153846156</v>
      </c>
      <c r="H5" s="41">
        <f t="shared" si="4"/>
        <v>61.511705685618736</v>
      </c>
      <c r="I5" s="42" t="str">
        <f t="shared" si="5"/>
        <v>3.5</v>
      </c>
      <c r="J5" s="54"/>
      <c r="K5" s="55" t="str">
        <f t="shared" si="6"/>
        <v/>
      </c>
      <c r="L5" s="56" t="str">
        <f t="shared" si="7"/>
        <v/>
      </c>
      <c r="N5" s="62" t="str">
        <f t="shared" si="0"/>
        <v>3.5</v>
      </c>
      <c r="O5" s="63">
        <f t="shared" si="1"/>
        <v>45694</v>
      </c>
    </row>
    <row r="6" spans="1:16" ht="19.899999999999999" customHeight="1">
      <c r="A6" s="10">
        <v>4</v>
      </c>
      <c r="B6" s="10">
        <v>298311</v>
      </c>
      <c r="C6" s="11"/>
      <c r="D6" s="23">
        <v>20</v>
      </c>
      <c r="E6" s="13">
        <f t="shared" si="2"/>
        <v>0.86956521739130432</v>
      </c>
      <c r="F6" s="44">
        <v>6</v>
      </c>
      <c r="G6" s="40">
        <f t="shared" si="3"/>
        <v>0.46153846153846156</v>
      </c>
      <c r="H6" s="41">
        <f t="shared" si="4"/>
        <v>66.555183946488299</v>
      </c>
      <c r="I6" s="42" t="str">
        <f t="shared" si="5"/>
        <v>3.5</v>
      </c>
      <c r="J6" s="54"/>
      <c r="K6" s="55" t="str">
        <f t="shared" si="6"/>
        <v/>
      </c>
      <c r="L6" s="56" t="str">
        <f t="shared" si="7"/>
        <v/>
      </c>
      <c r="N6" s="62" t="str">
        <f t="shared" si="0"/>
        <v>3.5</v>
      </c>
      <c r="O6" s="63">
        <f t="shared" si="1"/>
        <v>45694</v>
      </c>
    </row>
    <row r="7" spans="1:16" ht="19.899999999999999" customHeight="1">
      <c r="A7" s="10">
        <v>5</v>
      </c>
      <c r="B7" s="10">
        <v>300440</v>
      </c>
      <c r="C7" s="11"/>
      <c r="D7" s="23">
        <v>3</v>
      </c>
      <c r="E7" s="13">
        <f t="shared" si="2"/>
        <v>0.13043478260869565</v>
      </c>
      <c r="F7" s="44">
        <v>8</v>
      </c>
      <c r="G7" s="40">
        <f t="shared" si="3"/>
        <v>0.61538461538461542</v>
      </c>
      <c r="H7" s="41">
        <f t="shared" si="4"/>
        <v>37.290969899665555</v>
      </c>
      <c r="I7" s="42" t="str">
        <f t="shared" si="5"/>
        <v>2.0</v>
      </c>
      <c r="J7" s="54">
        <v>6</v>
      </c>
      <c r="K7" s="55">
        <f t="shared" si="6"/>
        <v>33.333333333333329</v>
      </c>
      <c r="L7" s="56" t="str">
        <f t="shared" si="7"/>
        <v>2.0</v>
      </c>
      <c r="N7" s="62" t="s">
        <v>74</v>
      </c>
      <c r="O7" s="63">
        <v>45721</v>
      </c>
    </row>
    <row r="8" spans="1:16" ht="19.899999999999999" customHeight="1">
      <c r="A8" s="10">
        <v>6</v>
      </c>
      <c r="B8" s="10">
        <v>298398</v>
      </c>
      <c r="C8" s="11"/>
      <c r="D8" s="23">
        <v>8</v>
      </c>
      <c r="E8" s="13">
        <f t="shared" si="2"/>
        <v>0.34782608695652173</v>
      </c>
      <c r="F8" s="44">
        <v>10</v>
      </c>
      <c r="G8" s="40">
        <f t="shared" si="3"/>
        <v>0.76923076923076927</v>
      </c>
      <c r="H8" s="41">
        <f t="shared" si="4"/>
        <v>55.852842809364553</v>
      </c>
      <c r="I8" s="42" t="str">
        <f t="shared" si="5"/>
        <v>3.0</v>
      </c>
      <c r="J8" s="54"/>
      <c r="K8" s="55" t="str">
        <f t="shared" si="6"/>
        <v/>
      </c>
      <c r="L8" s="56" t="str">
        <f t="shared" si="7"/>
        <v/>
      </c>
      <c r="N8" s="62" t="str">
        <f t="shared" si="0"/>
        <v>3.0</v>
      </c>
      <c r="O8" s="63">
        <f t="shared" si="1"/>
        <v>45694</v>
      </c>
    </row>
    <row r="9" spans="1:16" ht="19.899999999999999" customHeight="1">
      <c r="A9" s="10">
        <v>7</v>
      </c>
      <c r="B9" s="10">
        <v>298478</v>
      </c>
      <c r="C9" s="11"/>
      <c r="D9" s="23">
        <v>12</v>
      </c>
      <c r="E9" s="13">
        <f t="shared" si="2"/>
        <v>0.52173913043478259</v>
      </c>
      <c r="F9" s="44">
        <v>4</v>
      </c>
      <c r="G9" s="40">
        <f t="shared" si="3"/>
        <v>0.30769230769230771</v>
      </c>
      <c r="H9" s="41">
        <f t="shared" si="4"/>
        <v>41.471571906354512</v>
      </c>
      <c r="I9" s="42" t="str">
        <f t="shared" si="5"/>
        <v>2.0</v>
      </c>
      <c r="J9" s="54">
        <v>7</v>
      </c>
      <c r="K9" s="55">
        <f t="shared" si="6"/>
        <v>38.888888888888893</v>
      </c>
      <c r="L9" s="56" t="str">
        <f t="shared" si="7"/>
        <v>2.0</v>
      </c>
      <c r="N9" s="62" t="s">
        <v>74</v>
      </c>
      <c r="O9" s="63">
        <v>45721</v>
      </c>
    </row>
    <row r="10" spans="1:16" ht="19.899999999999999" customHeight="1">
      <c r="A10" s="10">
        <v>8</v>
      </c>
      <c r="B10" s="10">
        <v>301621</v>
      </c>
      <c r="C10" s="11"/>
      <c r="D10" s="23"/>
      <c r="E10" s="13" t="str">
        <f t="shared" si="2"/>
        <v/>
      </c>
      <c r="F10" s="44"/>
      <c r="G10" s="40" t="str">
        <f t="shared" si="3"/>
        <v/>
      </c>
      <c r="H10" s="41" t="str">
        <f t="shared" si="4"/>
        <v/>
      </c>
      <c r="I10" s="42" t="str">
        <f t="shared" si="5"/>
        <v/>
      </c>
      <c r="J10" s="54"/>
      <c r="K10" s="55" t="str">
        <f t="shared" si="6"/>
        <v/>
      </c>
      <c r="L10" s="56" t="str">
        <f t="shared" si="7"/>
        <v/>
      </c>
      <c r="N10" s="62" t="str">
        <f t="shared" si="0"/>
        <v/>
      </c>
      <c r="O10" s="63" t="str">
        <f t="shared" si="1"/>
        <v/>
      </c>
    </row>
    <row r="11" spans="1:16" ht="19.899999999999999" customHeight="1">
      <c r="A11" s="10">
        <v>9</v>
      </c>
      <c r="B11" s="10">
        <v>298479</v>
      </c>
      <c r="C11" s="11">
        <v>5</v>
      </c>
      <c r="D11" s="23">
        <v>20</v>
      </c>
      <c r="E11" s="13">
        <f t="shared" si="2"/>
        <v>0.86956521739130432</v>
      </c>
      <c r="F11" s="44">
        <v>10</v>
      </c>
      <c r="G11" s="40">
        <f t="shared" si="3"/>
        <v>0.76923076923076927</v>
      </c>
      <c r="H11" s="41">
        <f t="shared" si="4"/>
        <v>86.939799331103686</v>
      </c>
      <c r="I11" s="42" t="str">
        <f t="shared" si="5"/>
        <v>4.5</v>
      </c>
      <c r="J11" s="54"/>
      <c r="K11" s="55" t="str">
        <f t="shared" si="6"/>
        <v/>
      </c>
      <c r="L11" s="56" t="str">
        <f t="shared" si="7"/>
        <v/>
      </c>
      <c r="N11" s="62" t="str">
        <f t="shared" si="0"/>
        <v>4.5</v>
      </c>
      <c r="O11" s="63">
        <f t="shared" si="1"/>
        <v>45694</v>
      </c>
    </row>
    <row r="12" spans="1:16" ht="19.899999999999999" customHeight="1">
      <c r="A12" s="10">
        <v>10</v>
      </c>
      <c r="B12" s="10">
        <v>301613</v>
      </c>
      <c r="C12" s="11"/>
      <c r="D12" s="23"/>
      <c r="E12" s="13" t="str">
        <f t="shared" si="2"/>
        <v/>
      </c>
      <c r="F12" s="44"/>
      <c r="G12" s="40" t="str">
        <f t="shared" si="3"/>
        <v/>
      </c>
      <c r="H12" s="41" t="str">
        <f t="shared" si="4"/>
        <v/>
      </c>
      <c r="I12" s="42" t="str">
        <f t="shared" si="5"/>
        <v/>
      </c>
      <c r="J12" s="54"/>
      <c r="K12" s="55" t="str">
        <f t="shared" si="6"/>
        <v/>
      </c>
      <c r="L12" s="56" t="str">
        <f t="shared" si="7"/>
        <v/>
      </c>
      <c r="N12" s="62" t="str">
        <f t="shared" si="0"/>
        <v/>
      </c>
      <c r="O12" s="63" t="str">
        <f t="shared" si="1"/>
        <v/>
      </c>
    </row>
    <row r="13" spans="1:16" ht="19.899999999999999" customHeight="1">
      <c r="A13" s="10">
        <v>11</v>
      </c>
      <c r="B13" s="10">
        <v>298460</v>
      </c>
      <c r="C13" s="11"/>
      <c r="D13" s="23">
        <v>13</v>
      </c>
      <c r="E13" s="13">
        <f t="shared" si="2"/>
        <v>0.56521739130434778</v>
      </c>
      <c r="F13" s="44">
        <v>8</v>
      </c>
      <c r="G13" s="40">
        <f t="shared" si="3"/>
        <v>0.61538461538461542</v>
      </c>
      <c r="H13" s="41">
        <f t="shared" si="4"/>
        <v>59.030100334448157</v>
      </c>
      <c r="I13" s="42" t="str">
        <f t="shared" si="5"/>
        <v>3.0</v>
      </c>
      <c r="J13" s="54"/>
      <c r="K13" s="55" t="str">
        <f t="shared" si="6"/>
        <v/>
      </c>
      <c r="L13" s="56" t="str">
        <f t="shared" si="7"/>
        <v/>
      </c>
      <c r="N13" s="62" t="str">
        <f t="shared" si="0"/>
        <v>3.0</v>
      </c>
      <c r="O13" s="63">
        <f t="shared" si="1"/>
        <v>45694</v>
      </c>
    </row>
    <row r="14" spans="1:16" ht="19.899999999999999" customHeight="1">
      <c r="A14" s="10">
        <v>12</v>
      </c>
      <c r="B14" s="10">
        <v>298480</v>
      </c>
      <c r="C14" s="11">
        <v>5</v>
      </c>
      <c r="D14" s="23">
        <v>11</v>
      </c>
      <c r="E14" s="13">
        <f t="shared" si="2"/>
        <v>0.47826086956521741</v>
      </c>
      <c r="F14" s="44">
        <v>8</v>
      </c>
      <c r="G14" s="40">
        <f t="shared" si="3"/>
        <v>0.61538461538461542</v>
      </c>
      <c r="H14" s="41">
        <f t="shared" si="4"/>
        <v>59.682274247491634</v>
      </c>
      <c r="I14" s="42" t="str">
        <f t="shared" si="5"/>
        <v>3.0</v>
      </c>
      <c r="J14" s="54"/>
      <c r="K14" s="55" t="str">
        <f t="shared" si="6"/>
        <v/>
      </c>
      <c r="L14" s="56" t="str">
        <f t="shared" si="7"/>
        <v/>
      </c>
      <c r="N14" s="62" t="str">
        <f t="shared" si="0"/>
        <v>3.0</v>
      </c>
      <c r="O14" s="63">
        <f t="shared" si="1"/>
        <v>45694</v>
      </c>
    </row>
    <row r="15" spans="1:16" ht="19.899999999999999" customHeight="1">
      <c r="A15" s="10">
        <v>13</v>
      </c>
      <c r="B15" s="10">
        <v>298461</v>
      </c>
      <c r="C15" s="11"/>
      <c r="D15" s="23">
        <v>7</v>
      </c>
      <c r="E15" s="13">
        <f t="shared" si="2"/>
        <v>0.30434782608695654</v>
      </c>
      <c r="F15" s="44">
        <f>9+1</f>
        <v>10</v>
      </c>
      <c r="G15" s="40">
        <f t="shared" si="3"/>
        <v>0.76923076923076927</v>
      </c>
      <c r="H15" s="41">
        <f t="shared" si="4"/>
        <v>53.678929765886288</v>
      </c>
      <c r="I15" s="42" t="str">
        <f t="shared" si="5"/>
        <v>3.0</v>
      </c>
      <c r="J15" s="54"/>
      <c r="K15" s="55" t="str">
        <f t="shared" si="6"/>
        <v/>
      </c>
      <c r="L15" s="56" t="str">
        <f t="shared" si="7"/>
        <v/>
      </c>
      <c r="N15" s="62" t="str">
        <f t="shared" si="0"/>
        <v>3.0</v>
      </c>
      <c r="O15" s="63">
        <f t="shared" si="1"/>
        <v>45694</v>
      </c>
    </row>
    <row r="16" spans="1:16" ht="19.899999999999999" customHeight="1">
      <c r="A16" s="10">
        <v>14</v>
      </c>
      <c r="B16" s="10">
        <v>298444</v>
      </c>
      <c r="C16" s="11">
        <v>5</v>
      </c>
      <c r="D16" s="23">
        <v>8</v>
      </c>
      <c r="E16" s="13">
        <f t="shared" si="2"/>
        <v>0.34782608695652173</v>
      </c>
      <c r="F16" s="44">
        <v>11</v>
      </c>
      <c r="G16" s="40">
        <f t="shared" si="3"/>
        <v>0.84615384615384615</v>
      </c>
      <c r="H16" s="41">
        <f t="shared" si="4"/>
        <v>64.698996655518386</v>
      </c>
      <c r="I16" s="42" t="str">
        <f t="shared" si="5"/>
        <v>3.5</v>
      </c>
      <c r="J16" s="54">
        <v>16</v>
      </c>
      <c r="K16" s="55">
        <f t="shared" si="6"/>
        <v>88.888888888888886</v>
      </c>
      <c r="L16" s="56" t="s">
        <v>71</v>
      </c>
      <c r="N16" s="62" t="str">
        <f t="shared" si="0"/>
        <v>4.5</v>
      </c>
      <c r="O16" s="63">
        <f t="shared" si="1"/>
        <v>45702</v>
      </c>
      <c r="P16" s="66"/>
    </row>
    <row r="17" spans="1:15" ht="19.899999999999999" customHeight="1">
      <c r="A17" s="10">
        <v>15</v>
      </c>
      <c r="B17" s="10">
        <v>298388</v>
      </c>
      <c r="C17" s="11"/>
      <c r="D17" s="23"/>
      <c r="E17" s="13" t="str">
        <f t="shared" si="2"/>
        <v/>
      </c>
      <c r="F17" s="44"/>
      <c r="G17" s="40" t="str">
        <f t="shared" si="3"/>
        <v/>
      </c>
      <c r="H17" s="41" t="str">
        <f t="shared" si="4"/>
        <v/>
      </c>
      <c r="I17" s="42" t="str">
        <f t="shared" si="5"/>
        <v/>
      </c>
      <c r="J17" s="54"/>
      <c r="K17" s="55" t="str">
        <f t="shared" si="6"/>
        <v/>
      </c>
      <c r="L17" s="56" t="str">
        <f t="shared" si="7"/>
        <v/>
      </c>
      <c r="N17" s="62" t="str">
        <f t="shared" si="0"/>
        <v/>
      </c>
      <c r="O17" s="63" t="str">
        <f t="shared" si="1"/>
        <v/>
      </c>
    </row>
    <row r="18" spans="1:15" ht="19.899999999999999" customHeight="1">
      <c r="A18" s="10">
        <v>16</v>
      </c>
      <c r="B18" s="10">
        <v>278487</v>
      </c>
      <c r="C18" s="11"/>
      <c r="D18" s="23"/>
      <c r="E18" s="13" t="str">
        <f t="shared" si="2"/>
        <v/>
      </c>
      <c r="F18" s="44"/>
      <c r="G18" s="40" t="str">
        <f t="shared" si="3"/>
        <v/>
      </c>
      <c r="H18" s="41" t="str">
        <f t="shared" si="4"/>
        <v/>
      </c>
      <c r="I18" s="42" t="str">
        <f t="shared" si="5"/>
        <v/>
      </c>
      <c r="J18" s="54"/>
      <c r="K18" s="55" t="str">
        <f t="shared" si="6"/>
        <v/>
      </c>
      <c r="L18" s="56" t="str">
        <f t="shared" si="7"/>
        <v/>
      </c>
      <c r="N18" s="62" t="str">
        <f t="shared" si="0"/>
        <v/>
      </c>
      <c r="O18" s="63" t="str">
        <f t="shared" si="1"/>
        <v/>
      </c>
    </row>
    <row r="19" spans="1:15" ht="19.899999999999999" customHeight="1">
      <c r="A19" s="10">
        <v>17</v>
      </c>
      <c r="B19" s="10">
        <v>298487</v>
      </c>
      <c r="C19" s="11"/>
      <c r="D19" s="23">
        <v>17.5</v>
      </c>
      <c r="E19" s="13">
        <f t="shared" si="2"/>
        <v>0.76086956521739135</v>
      </c>
      <c r="F19" s="44">
        <v>5</v>
      </c>
      <c r="G19" s="40">
        <f t="shared" si="3"/>
        <v>0.38461538461538464</v>
      </c>
      <c r="H19" s="41">
        <f t="shared" si="4"/>
        <v>57.274247491638796</v>
      </c>
      <c r="I19" s="42" t="str">
        <f t="shared" si="5"/>
        <v>3.0</v>
      </c>
      <c r="J19" s="54"/>
      <c r="K19" s="55" t="str">
        <f t="shared" si="6"/>
        <v/>
      </c>
      <c r="L19" s="56" t="str">
        <f t="shared" si="7"/>
        <v/>
      </c>
      <c r="N19" s="62" t="str">
        <f t="shared" si="0"/>
        <v>3.0</v>
      </c>
      <c r="O19" s="63">
        <f t="shared" si="1"/>
        <v>45694</v>
      </c>
    </row>
    <row r="20" spans="1:15" ht="19.899999999999999" customHeight="1">
      <c r="A20" s="10">
        <v>18</v>
      </c>
      <c r="B20" s="10">
        <v>298386</v>
      </c>
      <c r="C20" s="11"/>
      <c r="D20" s="23">
        <v>8</v>
      </c>
      <c r="E20" s="13">
        <f t="shared" si="2"/>
        <v>0.34782608695652173</v>
      </c>
      <c r="F20" s="44">
        <v>11</v>
      </c>
      <c r="G20" s="40">
        <f t="shared" si="3"/>
        <v>0.84615384615384615</v>
      </c>
      <c r="H20" s="41">
        <f t="shared" si="4"/>
        <v>59.698996655518386</v>
      </c>
      <c r="I20" s="42" t="str">
        <f t="shared" si="5"/>
        <v>3.0</v>
      </c>
      <c r="J20" s="54"/>
      <c r="K20" s="55" t="str">
        <f t="shared" si="6"/>
        <v/>
      </c>
      <c r="L20" s="56" t="str">
        <f t="shared" si="7"/>
        <v/>
      </c>
      <c r="N20" s="62" t="str">
        <f t="shared" si="0"/>
        <v>3.0</v>
      </c>
      <c r="O20" s="63">
        <f t="shared" si="1"/>
        <v>45694</v>
      </c>
    </row>
    <row r="21" spans="1:15" ht="19.899999999999999" customHeight="1">
      <c r="A21" s="10">
        <v>19</v>
      </c>
      <c r="B21" s="10">
        <v>301380</v>
      </c>
      <c r="C21" s="11"/>
      <c r="D21" s="23"/>
      <c r="E21" s="13" t="str">
        <f t="shared" si="2"/>
        <v/>
      </c>
      <c r="F21" s="44"/>
      <c r="G21" s="40" t="str">
        <f t="shared" si="3"/>
        <v/>
      </c>
      <c r="H21" s="41" t="str">
        <f t="shared" si="4"/>
        <v/>
      </c>
      <c r="I21" s="42" t="str">
        <f t="shared" si="5"/>
        <v/>
      </c>
      <c r="J21" s="54"/>
      <c r="K21" s="55" t="str">
        <f t="shared" si="6"/>
        <v/>
      </c>
      <c r="L21" s="56" t="str">
        <f t="shared" si="7"/>
        <v/>
      </c>
      <c r="N21" s="62" t="str">
        <f t="shared" si="0"/>
        <v/>
      </c>
      <c r="O21" s="63" t="str">
        <f t="shared" si="1"/>
        <v/>
      </c>
    </row>
    <row r="22" spans="1:15" ht="19.899999999999999" customHeight="1">
      <c r="A22" s="10">
        <v>20</v>
      </c>
      <c r="B22" s="10">
        <v>301267</v>
      </c>
      <c r="C22" s="11"/>
      <c r="D22" s="23">
        <v>18</v>
      </c>
      <c r="E22" s="13">
        <f t="shared" si="2"/>
        <v>0.78260869565217395</v>
      </c>
      <c r="F22" s="44">
        <v>4</v>
      </c>
      <c r="G22" s="40">
        <f t="shared" si="3"/>
        <v>0.30769230769230771</v>
      </c>
      <c r="H22" s="41">
        <f t="shared" si="4"/>
        <v>54.515050167224089</v>
      </c>
      <c r="I22" s="42" t="str">
        <f t="shared" si="5"/>
        <v>3.0</v>
      </c>
      <c r="J22" s="54"/>
      <c r="K22" s="55" t="str">
        <f t="shared" si="6"/>
        <v/>
      </c>
      <c r="L22" s="56" t="str">
        <f t="shared" si="7"/>
        <v/>
      </c>
      <c r="N22" s="62" t="str">
        <f t="shared" si="0"/>
        <v>3.0</v>
      </c>
      <c r="O22" s="63">
        <f t="shared" si="1"/>
        <v>45694</v>
      </c>
    </row>
    <row r="23" spans="1:15" ht="19.899999999999999" customHeight="1">
      <c r="A23" s="10">
        <v>21</v>
      </c>
      <c r="B23" s="10">
        <v>298406</v>
      </c>
      <c r="C23" s="11"/>
      <c r="D23" s="23"/>
      <c r="E23" s="13" t="str">
        <f t="shared" si="2"/>
        <v/>
      </c>
      <c r="F23" s="44"/>
      <c r="G23" s="40" t="str">
        <f t="shared" si="3"/>
        <v/>
      </c>
      <c r="H23" s="41" t="str">
        <f t="shared" si="4"/>
        <v/>
      </c>
      <c r="I23" s="42" t="str">
        <f t="shared" si="5"/>
        <v/>
      </c>
      <c r="J23" s="54"/>
      <c r="K23" s="55" t="str">
        <f t="shared" si="6"/>
        <v/>
      </c>
      <c r="L23" s="56" t="str">
        <f t="shared" si="7"/>
        <v/>
      </c>
      <c r="N23" s="62" t="str">
        <f t="shared" si="0"/>
        <v/>
      </c>
      <c r="O23" s="63" t="str">
        <f t="shared" si="1"/>
        <v/>
      </c>
    </row>
    <row r="24" spans="1:15" ht="19.899999999999999" customHeight="1">
      <c r="A24" s="10">
        <v>22</v>
      </c>
      <c r="B24" s="10">
        <v>298384</v>
      </c>
      <c r="C24" s="11"/>
      <c r="D24" s="23">
        <v>20</v>
      </c>
      <c r="E24" s="13">
        <f t="shared" si="2"/>
        <v>0.86956521739130432</v>
      </c>
      <c r="F24" s="44">
        <v>8</v>
      </c>
      <c r="G24" s="40">
        <f t="shared" si="3"/>
        <v>0.61538461538461542</v>
      </c>
      <c r="H24" s="41">
        <f t="shared" si="4"/>
        <v>74.247491638795978</v>
      </c>
      <c r="I24" s="42" t="str">
        <f t="shared" si="5"/>
        <v>4.0</v>
      </c>
      <c r="J24" s="54"/>
      <c r="K24" s="55" t="str">
        <f t="shared" si="6"/>
        <v/>
      </c>
      <c r="L24" s="56" t="str">
        <f t="shared" si="7"/>
        <v/>
      </c>
      <c r="N24" s="62" t="str">
        <f t="shared" si="0"/>
        <v>4.0</v>
      </c>
      <c r="O24" s="63">
        <f t="shared" si="1"/>
        <v>45694</v>
      </c>
    </row>
    <row r="25" spans="1:15" ht="19.899999999999999" customHeight="1">
      <c r="A25" s="10">
        <v>23</v>
      </c>
      <c r="B25" s="10">
        <v>298385</v>
      </c>
      <c r="C25" s="11"/>
      <c r="D25" s="23">
        <v>7.5</v>
      </c>
      <c r="E25" s="13">
        <f t="shared" si="2"/>
        <v>0.32608695652173914</v>
      </c>
      <c r="F25" s="44">
        <v>6</v>
      </c>
      <c r="G25" s="40">
        <f t="shared" si="3"/>
        <v>0.46153846153846156</v>
      </c>
      <c r="H25" s="41">
        <f t="shared" si="4"/>
        <v>39.381270903010034</v>
      </c>
      <c r="I25" s="42" t="str">
        <f t="shared" si="5"/>
        <v>2.0</v>
      </c>
      <c r="J25" s="54">
        <v>10</v>
      </c>
      <c r="K25" s="55">
        <f t="shared" si="6"/>
        <v>55.555555555555557</v>
      </c>
      <c r="L25" s="56" t="str">
        <f t="shared" si="7"/>
        <v>3.0</v>
      </c>
      <c r="N25" s="62" t="str">
        <f t="shared" si="0"/>
        <v>3.0</v>
      </c>
      <c r="O25" s="63">
        <f t="shared" si="1"/>
        <v>45702</v>
      </c>
    </row>
    <row r="26" spans="1:15" ht="19.899999999999999" customHeight="1">
      <c r="A26" s="10">
        <v>24</v>
      </c>
      <c r="B26" s="10">
        <v>298467</v>
      </c>
      <c r="C26" s="11"/>
      <c r="D26" s="23">
        <v>16</v>
      </c>
      <c r="E26" s="13">
        <f t="shared" si="2"/>
        <v>0.69565217391304346</v>
      </c>
      <c r="F26" s="44">
        <v>11</v>
      </c>
      <c r="G26" s="40">
        <f t="shared" si="3"/>
        <v>0.84615384615384615</v>
      </c>
      <c r="H26" s="41">
        <f t="shared" si="4"/>
        <v>77.090301003344479</v>
      </c>
      <c r="I26" s="42" t="str">
        <f t="shared" si="5"/>
        <v>4.0</v>
      </c>
      <c r="J26" s="54"/>
      <c r="K26" s="55" t="str">
        <f t="shared" si="6"/>
        <v/>
      </c>
      <c r="L26" s="56" t="str">
        <f t="shared" si="7"/>
        <v/>
      </c>
      <c r="N26" s="62" t="str">
        <f t="shared" si="0"/>
        <v>4.0</v>
      </c>
      <c r="O26" s="63">
        <f t="shared" si="1"/>
        <v>45694</v>
      </c>
    </row>
    <row r="27" spans="1:15" ht="19.899999999999999" customHeight="1">
      <c r="A27" s="10">
        <v>25</v>
      </c>
      <c r="B27" s="10">
        <v>298391</v>
      </c>
      <c r="C27" s="11"/>
      <c r="D27" s="23">
        <v>16</v>
      </c>
      <c r="E27" s="13">
        <f t="shared" si="2"/>
        <v>0.69565217391304346</v>
      </c>
      <c r="F27" s="44">
        <v>8</v>
      </c>
      <c r="G27" s="40">
        <f t="shared" si="3"/>
        <v>0.61538461538461542</v>
      </c>
      <c r="H27" s="41">
        <f t="shared" si="4"/>
        <v>65.551839464882946</v>
      </c>
      <c r="I27" s="42" t="str">
        <f t="shared" si="5"/>
        <v>3.5</v>
      </c>
      <c r="J27" s="54"/>
      <c r="K27" s="55" t="str">
        <f t="shared" si="6"/>
        <v/>
      </c>
      <c r="L27" s="56" t="str">
        <f t="shared" si="7"/>
        <v/>
      </c>
      <c r="N27" s="62" t="str">
        <f t="shared" si="0"/>
        <v>3.5</v>
      </c>
      <c r="O27" s="63">
        <f t="shared" si="1"/>
        <v>45694</v>
      </c>
    </row>
    <row r="28" spans="1:15" ht="19.899999999999999" customHeight="1">
      <c r="A28" s="10">
        <v>26</v>
      </c>
      <c r="B28" s="10">
        <v>298422</v>
      </c>
      <c r="C28" s="11"/>
      <c r="D28" s="23">
        <v>7</v>
      </c>
      <c r="E28" s="13">
        <f t="shared" si="2"/>
        <v>0.30434782608695654</v>
      </c>
      <c r="F28" s="44">
        <v>9</v>
      </c>
      <c r="G28" s="40">
        <f t="shared" si="3"/>
        <v>0.69230769230769229</v>
      </c>
      <c r="H28" s="41">
        <f t="shared" si="4"/>
        <v>49.832775919732441</v>
      </c>
      <c r="I28" s="42" t="str">
        <f t="shared" si="5"/>
        <v>2.0</v>
      </c>
      <c r="J28" s="54">
        <v>11</v>
      </c>
      <c r="K28" s="55">
        <f t="shared" si="6"/>
        <v>61.111111111111114</v>
      </c>
      <c r="L28" s="56" t="str">
        <f t="shared" si="7"/>
        <v>3.0</v>
      </c>
      <c r="N28" s="62" t="str">
        <f t="shared" si="0"/>
        <v>3.0</v>
      </c>
      <c r="O28" s="63">
        <f t="shared" si="1"/>
        <v>45702</v>
      </c>
    </row>
    <row r="29" spans="1:15" ht="19.899999999999999" customHeight="1">
      <c r="A29" s="10">
        <v>27</v>
      </c>
      <c r="B29" s="10">
        <v>278668</v>
      </c>
      <c r="C29" s="11"/>
      <c r="D29" s="23"/>
      <c r="E29" s="13" t="str">
        <f t="shared" si="2"/>
        <v/>
      </c>
      <c r="F29" s="44"/>
      <c r="G29" s="40" t="str">
        <f t="shared" si="3"/>
        <v/>
      </c>
      <c r="H29" s="41" t="str">
        <f t="shared" si="4"/>
        <v/>
      </c>
      <c r="I29" s="42" t="str">
        <f t="shared" si="5"/>
        <v/>
      </c>
      <c r="J29" s="54"/>
      <c r="K29" s="55" t="str">
        <f t="shared" si="6"/>
        <v/>
      </c>
      <c r="L29" s="56" t="str">
        <f t="shared" si="7"/>
        <v/>
      </c>
      <c r="N29" s="62" t="str">
        <f t="shared" si="0"/>
        <v/>
      </c>
      <c r="O29" s="63" t="str">
        <f t="shared" si="1"/>
        <v/>
      </c>
    </row>
    <row r="30" spans="1:15" ht="19.899999999999999" customHeight="1">
      <c r="A30" s="10">
        <v>28</v>
      </c>
      <c r="B30" s="10">
        <v>298450</v>
      </c>
      <c r="C30" s="11"/>
      <c r="D30" s="23">
        <v>17.5</v>
      </c>
      <c r="E30" s="13">
        <f t="shared" si="2"/>
        <v>0.76086956521739135</v>
      </c>
      <c r="F30" s="44">
        <v>8</v>
      </c>
      <c r="G30" s="40">
        <f t="shared" si="3"/>
        <v>0.61538461538461542</v>
      </c>
      <c r="H30" s="41">
        <f t="shared" si="4"/>
        <v>68.812709030100336</v>
      </c>
      <c r="I30" s="42" t="str">
        <f t="shared" si="5"/>
        <v>3.5</v>
      </c>
      <c r="J30" s="54"/>
      <c r="K30" s="55" t="str">
        <f t="shared" si="6"/>
        <v/>
      </c>
      <c r="L30" s="56" t="str">
        <f t="shared" si="7"/>
        <v/>
      </c>
      <c r="N30" s="62" t="str">
        <f t="shared" si="0"/>
        <v>3.5</v>
      </c>
      <c r="O30" s="63">
        <f t="shared" si="1"/>
        <v>45694</v>
      </c>
    </row>
    <row r="31" spans="1:15" ht="19.899999999999999" customHeight="1">
      <c r="A31" s="10">
        <v>29</v>
      </c>
      <c r="B31" s="10">
        <v>294896</v>
      </c>
      <c r="C31" s="11"/>
      <c r="D31" s="23">
        <v>0</v>
      </c>
      <c r="E31" s="13">
        <f t="shared" si="2"/>
        <v>0</v>
      </c>
      <c r="F31" s="44">
        <v>3</v>
      </c>
      <c r="G31" s="40">
        <f t="shared" si="3"/>
        <v>0.23076923076923078</v>
      </c>
      <c r="H31" s="41">
        <f t="shared" si="4"/>
        <v>11.538461538461538</v>
      </c>
      <c r="I31" s="42" t="str">
        <f t="shared" si="5"/>
        <v>2.0</v>
      </c>
      <c r="J31" s="54">
        <v>6</v>
      </c>
      <c r="K31" s="55">
        <f t="shared" si="6"/>
        <v>33.333333333333329</v>
      </c>
      <c r="L31" s="56" t="str">
        <f t="shared" si="7"/>
        <v>2.0</v>
      </c>
      <c r="N31" s="62" t="s">
        <v>74</v>
      </c>
      <c r="O31" s="63">
        <v>45721</v>
      </c>
    </row>
    <row r="32" spans="1:15" ht="19.899999999999999" customHeight="1">
      <c r="A32" s="10">
        <v>30</v>
      </c>
      <c r="B32" s="10"/>
      <c r="C32" s="11"/>
      <c r="D32" s="23"/>
      <c r="E32" s="13" t="str">
        <f t="shared" si="2"/>
        <v/>
      </c>
      <c r="F32" s="44"/>
      <c r="G32" s="40" t="str">
        <f t="shared" si="3"/>
        <v/>
      </c>
      <c r="H32" s="41" t="str">
        <f t="shared" si="4"/>
        <v/>
      </c>
      <c r="I32" s="42" t="str">
        <f t="shared" si="5"/>
        <v/>
      </c>
      <c r="J32" s="54"/>
      <c r="K32" s="55" t="str">
        <f t="shared" si="6"/>
        <v/>
      </c>
      <c r="L32" s="56" t="str">
        <f t="shared" si="7"/>
        <v/>
      </c>
      <c r="N32" s="62" t="str">
        <f t="shared" si="0"/>
        <v/>
      </c>
      <c r="O32" s="63" t="str">
        <f t="shared" si="1"/>
        <v/>
      </c>
    </row>
    <row r="33" spans="4:15" ht="25.15" customHeight="1">
      <c r="E33" s="14">
        <f>IFERROR(AVERAGE(E$3:E32),"")</f>
        <v>0.52470355731225282</v>
      </c>
      <c r="G33" s="14">
        <f>IFERROR(AVERAGE(G$3:G32),"")</f>
        <v>0.59790209790209792</v>
      </c>
      <c r="M33" s="5"/>
      <c r="O33" s="5"/>
    </row>
    <row r="34" spans="4:15" s="15" customFormat="1" ht="20.100000000000001" customHeight="1" thickBot="1">
      <c r="J34"/>
      <c r="K34"/>
      <c r="M34" s="64"/>
    </row>
    <row r="35" spans="4:15" ht="19.899999999999999" customHeight="1">
      <c r="D35" s="16" t="s">
        <v>4</v>
      </c>
      <c r="E35" s="17">
        <f>COUNTIF(E$3:E32,"&gt;50%")</f>
        <v>12</v>
      </c>
      <c r="F35" s="16" t="s">
        <v>4</v>
      </c>
      <c r="G35" s="17">
        <f>COUNTIF(G$3:G32,"&gt;50%")</f>
        <v>15</v>
      </c>
      <c r="H35" s="26" t="s">
        <v>70</v>
      </c>
      <c r="I35" s="26">
        <f t="shared" ref="I35:I40" si="8">COUNTIF(I$3:I$32,H35)</f>
        <v>0</v>
      </c>
      <c r="J35" s="5"/>
      <c r="K35" s="26" t="s">
        <v>70</v>
      </c>
      <c r="L35" s="26">
        <f t="shared" ref="L35:L40" si="9">COUNTIF(L$3:L$32,K35)</f>
        <v>0</v>
      </c>
      <c r="N35" s="26">
        <f t="shared" ref="N35:N40" si="10">COUNTIF(N$3:N$32,H35)</f>
        <v>0</v>
      </c>
      <c r="O35" s="65">
        <f>N35/N41</f>
        <v>0</v>
      </c>
    </row>
    <row r="36" spans="4:15" ht="19.899999999999999" customHeight="1" thickBot="1">
      <c r="D36" s="18" t="s">
        <v>5</v>
      </c>
      <c r="E36" s="19">
        <f>COUNTIF(E$3:E32,"&lt;=50%")</f>
        <v>10</v>
      </c>
      <c r="F36" s="18" t="s">
        <v>5</v>
      </c>
      <c r="G36" s="19">
        <f>COUNTIF(G$3:G32,"&lt;=50%")</f>
        <v>7</v>
      </c>
      <c r="H36" s="27" t="s">
        <v>71</v>
      </c>
      <c r="I36" s="27">
        <f t="shared" si="8"/>
        <v>1</v>
      </c>
      <c r="J36" s="5"/>
      <c r="K36" s="27" t="s">
        <v>71</v>
      </c>
      <c r="L36" s="27">
        <f t="shared" si="9"/>
        <v>1</v>
      </c>
      <c r="N36" s="27">
        <f t="shared" si="10"/>
        <v>2</v>
      </c>
      <c r="O36" s="65">
        <f>N36/N41</f>
        <v>9.0909090909090912E-2</v>
      </c>
    </row>
    <row r="37" spans="4:15" ht="19.899999999999999" customHeight="1">
      <c r="H37" s="27" t="s">
        <v>72</v>
      </c>
      <c r="I37" s="27">
        <f t="shared" si="8"/>
        <v>2</v>
      </c>
      <c r="J37" s="5"/>
      <c r="K37" s="27" t="s">
        <v>72</v>
      </c>
      <c r="L37" s="27">
        <f t="shared" si="9"/>
        <v>0</v>
      </c>
      <c r="N37" s="27">
        <f t="shared" si="10"/>
        <v>2</v>
      </c>
      <c r="O37" s="65">
        <f>N37/N41</f>
        <v>9.0909090909090912E-2</v>
      </c>
    </row>
    <row r="38" spans="4:15" ht="19.899999999999999" customHeight="1">
      <c r="H38" s="27" t="s">
        <v>73</v>
      </c>
      <c r="I38" s="27">
        <f t="shared" si="8"/>
        <v>5</v>
      </c>
      <c r="J38" s="5"/>
      <c r="K38" s="27" t="s">
        <v>73</v>
      </c>
      <c r="L38" s="27">
        <f t="shared" si="9"/>
        <v>0</v>
      </c>
      <c r="N38" s="27">
        <f t="shared" si="10"/>
        <v>4</v>
      </c>
      <c r="O38" s="65">
        <f>N38/N41</f>
        <v>0.18181818181818182</v>
      </c>
    </row>
    <row r="39" spans="4:15" ht="19.899999999999999" customHeight="1">
      <c r="H39" s="27" t="s">
        <v>74</v>
      </c>
      <c r="I39" s="27">
        <f t="shared" si="8"/>
        <v>9</v>
      </c>
      <c r="J39" s="5"/>
      <c r="K39" s="27" t="s">
        <v>74</v>
      </c>
      <c r="L39" s="27">
        <f t="shared" si="9"/>
        <v>2</v>
      </c>
      <c r="N39" s="27">
        <f t="shared" si="10"/>
        <v>14</v>
      </c>
      <c r="O39" s="65">
        <f>N39/N41</f>
        <v>0.63636363636363635</v>
      </c>
    </row>
    <row r="40" spans="4:15" ht="19.899999999999999" customHeight="1" thickBot="1">
      <c r="H40" s="28" t="s">
        <v>75</v>
      </c>
      <c r="I40" s="28">
        <f t="shared" si="8"/>
        <v>5</v>
      </c>
      <c r="J40" s="5"/>
      <c r="K40" s="28" t="s">
        <v>75</v>
      </c>
      <c r="L40" s="28">
        <f t="shared" si="9"/>
        <v>3</v>
      </c>
      <c r="N40" s="28">
        <f t="shared" si="10"/>
        <v>0</v>
      </c>
      <c r="O40" s="65">
        <f>N40/N41</f>
        <v>0</v>
      </c>
    </row>
    <row r="41" spans="4:15" ht="19.899999999999999" customHeight="1">
      <c r="H41" s="29" t="s">
        <v>76</v>
      </c>
      <c r="I41" s="30">
        <f>SUM(I35:I40)</f>
        <v>22</v>
      </c>
      <c r="J41" s="30"/>
      <c r="K41" s="29" t="s">
        <v>76</v>
      </c>
      <c r="L41" s="30">
        <f>SUM(L35:L40)</f>
        <v>6</v>
      </c>
      <c r="N41" s="30">
        <f>SUM(N35:N40)</f>
        <v>22</v>
      </c>
      <c r="O41" s="5"/>
    </row>
    <row r="42" spans="4:15" ht="19.899999999999999" customHeight="1"/>
    <row r="43" spans="4:15" ht="19.899999999999999" customHeight="1"/>
    <row r="44" spans="4:15" ht="19.899999999999999" customHeight="1"/>
    <row r="45" spans="4:15" ht="19.899999999999999" customHeight="1"/>
    <row r="46" spans="4:15" ht="19.899999999999999" customHeight="1"/>
  </sheetData>
  <conditionalFormatting sqref="C3:C32">
    <cfRule type="cellIs" dxfId="219" priority="53" operator="lessThan">
      <formula>0</formula>
    </cfRule>
    <cfRule type="cellIs" dxfId="218" priority="54" operator="greaterThan">
      <formula>0</formula>
    </cfRule>
  </conditionalFormatting>
  <conditionalFormatting sqref="G3:G32 E3:E32">
    <cfRule type="dataBar" priority="51">
      <dataBar>
        <cfvo type="num" val="0"/>
        <cfvo type="num" val="1"/>
        <color theme="9" tint="0.39997558519241921"/>
      </dataBar>
      <extLst>
        <ext xmlns:x14="http://schemas.microsoft.com/office/spreadsheetml/2009/9/main" uri="{B025F937-C7B1-47D3-B67F-A62EFF666E3E}">
          <x14:id>{77455B9A-5115-4FA1-A61B-448BBCFACC7C}</x14:id>
        </ext>
      </extLst>
    </cfRule>
  </conditionalFormatting>
  <conditionalFormatting sqref="I3:I32 N3:N6 L4:L32 N32 N10:N30 N8">
    <cfRule type="cellIs" dxfId="217" priority="48" stopIfTrue="1" operator="equal">
      <formula>"3.5"</formula>
    </cfRule>
  </conditionalFormatting>
  <conditionalFormatting sqref="I3:I32 N3:N6 L4:L32 N32 N10:N30 N8">
    <cfRule type="cellIs" dxfId="216" priority="45" stopIfTrue="1" operator="equal">
      <formula>"5.0"</formula>
    </cfRule>
    <cfRule type="cellIs" dxfId="215" priority="46" stopIfTrue="1" operator="equal">
      <formula>"4.5"</formula>
    </cfRule>
    <cfRule type="cellIs" dxfId="214" priority="47" stopIfTrue="1" operator="equal">
      <formula>"4.0"</formula>
    </cfRule>
    <cfRule type="cellIs" dxfId="213" priority="49" stopIfTrue="1" operator="equal">
      <formula>"3.0"</formula>
    </cfRule>
    <cfRule type="cellIs" dxfId="212" priority="50" stopIfTrue="1" operator="equal">
      <formula>"2.0"</formula>
    </cfRule>
  </conditionalFormatting>
  <conditionalFormatting sqref="H35:H40">
    <cfRule type="cellIs" dxfId="211" priority="42" stopIfTrue="1" operator="equal">
      <formula>"3.5"</formula>
    </cfRule>
  </conditionalFormatting>
  <conditionalFormatting sqref="H35:H40">
    <cfRule type="cellIs" dxfId="210" priority="39" stopIfTrue="1" operator="equal">
      <formula>"5.0"</formula>
    </cfRule>
    <cfRule type="cellIs" dxfId="209" priority="40" stopIfTrue="1" operator="equal">
      <formula>"4.5"</formula>
    </cfRule>
    <cfRule type="cellIs" dxfId="208" priority="41" stopIfTrue="1" operator="equal">
      <formula>"4.0"</formula>
    </cfRule>
    <cfRule type="cellIs" dxfId="207" priority="43" stopIfTrue="1" operator="equal">
      <formula>"3.0"</formula>
    </cfRule>
    <cfRule type="cellIs" dxfId="206" priority="44" stopIfTrue="1" operator="equal">
      <formula>"2.0"</formula>
    </cfRule>
  </conditionalFormatting>
  <conditionalFormatting sqref="H3:H32">
    <cfRule type="dataBar" priority="38">
      <dataBar>
        <cfvo type="num" val="0"/>
        <cfvo type="num" val="100"/>
        <color theme="9" tint="0.39997558519241921"/>
      </dataBar>
      <extLst>
        <ext xmlns:x14="http://schemas.microsoft.com/office/spreadsheetml/2009/9/main" uri="{B025F937-C7B1-47D3-B67F-A62EFF666E3E}">
          <x14:id>{74A62164-654C-495C-A3BD-607D6E93BD1B}</x14:id>
        </ext>
      </extLst>
    </cfRule>
  </conditionalFormatting>
  <conditionalFormatting sqref="I35:I41">
    <cfRule type="dataBar" priority="37">
      <dataBar>
        <cfvo type="min"/>
        <cfvo type="max"/>
        <color theme="9" tint="0.39997558519241921"/>
      </dataBar>
      <extLst>
        <ext xmlns:x14="http://schemas.microsoft.com/office/spreadsheetml/2009/9/main" uri="{B025F937-C7B1-47D3-B67F-A62EFF666E3E}">
          <x14:id>{F6CDE130-8F62-4AE3-AE93-B1DB20A80163}</x14:id>
        </ext>
      </extLst>
    </cfRule>
  </conditionalFormatting>
  <conditionalFormatting sqref="N35:N41">
    <cfRule type="dataBar" priority="36">
      <dataBar>
        <cfvo type="min"/>
        <cfvo type="max"/>
        <color theme="9" tint="0.39997558519241921"/>
      </dataBar>
      <extLst>
        <ext xmlns:x14="http://schemas.microsoft.com/office/spreadsheetml/2009/9/main" uri="{B025F937-C7B1-47D3-B67F-A62EFF666E3E}">
          <x14:id>{230B351E-EB08-496C-B658-AD250AA5FE6E}</x14:id>
        </ext>
      </extLst>
    </cfRule>
  </conditionalFormatting>
  <conditionalFormatting sqref="J3:J32 L3:L32">
    <cfRule type="cellIs" dxfId="205" priority="33" stopIfTrue="1" operator="equal">
      <formula>"3.5"</formula>
    </cfRule>
  </conditionalFormatting>
  <conditionalFormatting sqref="J3:J32 L3:L32">
    <cfRule type="cellIs" dxfId="204" priority="30" stopIfTrue="1" operator="equal">
      <formula>"5.0"</formula>
    </cfRule>
    <cfRule type="cellIs" dxfId="203" priority="31" stopIfTrue="1" operator="equal">
      <formula>"4.5"</formula>
    </cfRule>
    <cfRule type="cellIs" dxfId="202" priority="32" stopIfTrue="1" operator="equal">
      <formula>"4.0"</formula>
    </cfRule>
    <cfRule type="cellIs" dxfId="201" priority="34" stopIfTrue="1" operator="equal">
      <formula>"3.0"</formula>
    </cfRule>
    <cfRule type="cellIs" dxfId="200" priority="35" stopIfTrue="1" operator="equal">
      <formula>"2.0"</formula>
    </cfRule>
  </conditionalFormatting>
  <conditionalFormatting sqref="K3:K32">
    <cfRule type="dataBar" priority="29">
      <dataBar>
        <cfvo type="num" val="0"/>
        <cfvo type="num" val="100"/>
        <color theme="9" tint="0.39997558519241921"/>
      </dataBar>
      <extLst>
        <ext xmlns:x14="http://schemas.microsoft.com/office/spreadsheetml/2009/9/main" uri="{B025F937-C7B1-47D3-B67F-A62EFF666E3E}">
          <x14:id>{C2557E32-C54E-45D9-B463-1FC62D06E377}</x14:id>
        </ext>
      </extLst>
    </cfRule>
  </conditionalFormatting>
  <conditionalFormatting sqref="L35:L41 J41">
    <cfRule type="dataBar" priority="28">
      <dataBar>
        <cfvo type="min"/>
        <cfvo type="max"/>
        <color theme="9" tint="0.39997558519241921"/>
      </dataBar>
      <extLst>
        <ext xmlns:x14="http://schemas.microsoft.com/office/spreadsheetml/2009/9/main" uri="{B025F937-C7B1-47D3-B67F-A62EFF666E3E}">
          <x14:id>{26433A48-1D17-468D-8D1F-BAEEAEEAA09C}</x14:id>
        </ext>
      </extLst>
    </cfRule>
  </conditionalFormatting>
  <conditionalFormatting sqref="K35:K40">
    <cfRule type="cellIs" dxfId="199" priority="25" stopIfTrue="1" operator="equal">
      <formula>"3.5"</formula>
    </cfRule>
  </conditionalFormatting>
  <conditionalFormatting sqref="K35:K40">
    <cfRule type="cellIs" dxfId="198" priority="22" stopIfTrue="1" operator="equal">
      <formula>"5.0"</formula>
    </cfRule>
    <cfRule type="cellIs" dxfId="197" priority="23" stopIfTrue="1" operator="equal">
      <formula>"4.5"</formula>
    </cfRule>
    <cfRule type="cellIs" dxfId="196" priority="24" stopIfTrue="1" operator="equal">
      <formula>"4.0"</formula>
    </cfRule>
    <cfRule type="cellIs" dxfId="195" priority="26" stopIfTrue="1" operator="equal">
      <formula>"3.0"</formula>
    </cfRule>
    <cfRule type="cellIs" dxfId="194" priority="27" stopIfTrue="1" operator="equal">
      <formula>"2.0"</formula>
    </cfRule>
  </conditionalFormatting>
  <conditionalFormatting sqref="O3:O6 O32 O10:O30 O8">
    <cfRule type="colorScale" priority="55">
      <colorScale>
        <cfvo type="min"/>
        <cfvo type="max"/>
        <color rgb="FF63BE7B"/>
        <color rgb="FFFFEF9C"/>
      </colorScale>
    </cfRule>
  </conditionalFormatting>
  <conditionalFormatting sqref="N31">
    <cfRule type="cellIs" dxfId="193" priority="18" stopIfTrue="1" operator="equal">
      <formula>"3.5"</formula>
    </cfRule>
  </conditionalFormatting>
  <conditionalFormatting sqref="N31">
    <cfRule type="cellIs" dxfId="192" priority="15" stopIfTrue="1" operator="equal">
      <formula>"5.0"</formula>
    </cfRule>
    <cfRule type="cellIs" dxfId="191" priority="16" stopIfTrue="1" operator="equal">
      <formula>"4.5"</formula>
    </cfRule>
    <cfRule type="cellIs" dxfId="190" priority="17" stopIfTrue="1" operator="equal">
      <formula>"4.0"</formula>
    </cfRule>
    <cfRule type="cellIs" dxfId="189" priority="19" stopIfTrue="1" operator="equal">
      <formula>"3.0"</formula>
    </cfRule>
    <cfRule type="cellIs" dxfId="188" priority="20" stopIfTrue="1" operator="equal">
      <formula>"2.0"</formula>
    </cfRule>
  </conditionalFormatting>
  <conditionalFormatting sqref="O31">
    <cfRule type="colorScale" priority="21">
      <colorScale>
        <cfvo type="min"/>
        <cfvo type="max"/>
        <color rgb="FF63BE7B"/>
        <color rgb="FFFFEF9C"/>
      </colorScale>
    </cfRule>
  </conditionalFormatting>
  <conditionalFormatting sqref="N9">
    <cfRule type="cellIs" dxfId="187" priority="11" stopIfTrue="1" operator="equal">
      <formula>"3.5"</formula>
    </cfRule>
  </conditionalFormatting>
  <conditionalFormatting sqref="N9">
    <cfRule type="cellIs" dxfId="186" priority="8" stopIfTrue="1" operator="equal">
      <formula>"5.0"</formula>
    </cfRule>
    <cfRule type="cellIs" dxfId="185" priority="9" stopIfTrue="1" operator="equal">
      <formula>"4.5"</formula>
    </cfRule>
    <cfRule type="cellIs" dxfId="184" priority="10" stopIfTrue="1" operator="equal">
      <formula>"4.0"</formula>
    </cfRule>
    <cfRule type="cellIs" dxfId="183" priority="12" stopIfTrue="1" operator="equal">
      <formula>"3.0"</formula>
    </cfRule>
    <cfRule type="cellIs" dxfId="182" priority="13" stopIfTrue="1" operator="equal">
      <formula>"2.0"</formula>
    </cfRule>
  </conditionalFormatting>
  <conditionalFormatting sqref="O9">
    <cfRule type="colorScale" priority="14">
      <colorScale>
        <cfvo type="min"/>
        <cfvo type="max"/>
        <color rgb="FF63BE7B"/>
        <color rgb="FFFFEF9C"/>
      </colorScale>
    </cfRule>
  </conditionalFormatting>
  <conditionalFormatting sqref="N7">
    <cfRule type="cellIs" dxfId="181" priority="4" stopIfTrue="1" operator="equal">
      <formula>"3.5"</formula>
    </cfRule>
  </conditionalFormatting>
  <conditionalFormatting sqref="N7">
    <cfRule type="cellIs" dxfId="180" priority="1" stopIfTrue="1" operator="equal">
      <formula>"5.0"</formula>
    </cfRule>
    <cfRule type="cellIs" dxfId="179" priority="2" stopIfTrue="1" operator="equal">
      <formula>"4.5"</formula>
    </cfRule>
    <cfRule type="cellIs" dxfId="178" priority="3" stopIfTrue="1" operator="equal">
      <formula>"4.0"</formula>
    </cfRule>
    <cfRule type="cellIs" dxfId="177" priority="5" stopIfTrue="1" operator="equal">
      <formula>"3.0"</formula>
    </cfRule>
    <cfRule type="cellIs" dxfId="176" priority="6" stopIfTrue="1" operator="equal">
      <formula>"2.0"</formula>
    </cfRule>
  </conditionalFormatting>
  <conditionalFormatting sqref="O7">
    <cfRule type="colorScale" priority="7">
      <colorScale>
        <cfvo type="min"/>
        <cfvo type="max"/>
        <color rgb="FF63BE7B"/>
        <color rgb="FFFFEF9C"/>
      </colorScale>
    </cfRule>
  </conditionalFormatting>
  <pageMargins left="0.70866141732283472" right="0.70866141732283472" top="0.74803149606299213" bottom="0.74803149606299213" header="0.31496062992125984" footer="0.31496062992125984"/>
  <pageSetup paperSize="9" scale="77" orientation="portrait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7455B9A-5115-4FA1-A61B-448BBCFACC7C}">
            <x14:dataBar minLength="0" maxLength="100" border="1">
              <x14:cfvo type="num">
                <xm:f>0</xm:f>
              </x14:cfvo>
              <x14:cfvo type="num">
                <xm:f>1</xm:f>
              </x14:cfvo>
              <x14:borderColor theme="9" tint="-0.249977111117893"/>
              <x14:negativeFillColor rgb="FFFF0000"/>
              <x14:axisColor rgb="FF000000"/>
            </x14:dataBar>
          </x14:cfRule>
          <xm:sqref>G3:G32 E3:E32</xm:sqref>
        </x14:conditionalFormatting>
        <x14:conditionalFormatting xmlns:xm="http://schemas.microsoft.com/office/excel/2006/main">
          <x14:cfRule type="dataBar" id="{74A62164-654C-495C-A3BD-607D6E93BD1B}">
            <x14:dataBar minLength="0" maxLength="100" border="1" direction="leftToRight">
              <x14:cfvo type="num">
                <xm:f>0</xm:f>
              </x14:cfvo>
              <x14:cfvo type="num">
                <xm:f>100</xm:f>
              </x14:cfvo>
              <x14:borderColor theme="9" tint="-0.249977111117893"/>
              <x14:negativeFillColor rgb="FFFF0000"/>
              <x14:axisColor rgb="FF000000"/>
            </x14:dataBar>
          </x14:cfRule>
          <xm:sqref>H3:H32</xm:sqref>
        </x14:conditionalFormatting>
        <x14:conditionalFormatting xmlns:xm="http://schemas.microsoft.com/office/excel/2006/main">
          <x14:cfRule type="dataBar" id="{F6CDE130-8F62-4AE3-AE93-B1DB20A80163}">
            <x14:dataBar minLength="0" maxLength="100" border="1" negativeBarBorderColorSameAsPositive="0">
              <x14:cfvo type="autoMin"/>
              <x14:cfvo type="autoMax"/>
              <x14:borderColor theme="9" tint="-0.249977111117893"/>
              <x14:negativeFillColor rgb="FFFF0000"/>
              <x14:negativeBorderColor rgb="FFFF0000"/>
              <x14:axisColor rgb="FF000000"/>
            </x14:dataBar>
          </x14:cfRule>
          <xm:sqref>I35:I41</xm:sqref>
        </x14:conditionalFormatting>
        <x14:conditionalFormatting xmlns:xm="http://schemas.microsoft.com/office/excel/2006/main">
          <x14:cfRule type="dataBar" id="{230B351E-EB08-496C-B658-AD250AA5FE6E}">
            <x14:dataBar minLength="0" maxLength="100" border="1" negativeBarBorderColorSameAsPositive="0">
              <x14:cfvo type="autoMin"/>
              <x14:cfvo type="autoMax"/>
              <x14:borderColor theme="9" tint="-0.249977111117893"/>
              <x14:negativeFillColor rgb="FFFF0000"/>
              <x14:negativeBorderColor rgb="FFFF0000"/>
              <x14:axisColor rgb="FF000000"/>
            </x14:dataBar>
          </x14:cfRule>
          <xm:sqref>N35:N41</xm:sqref>
        </x14:conditionalFormatting>
        <x14:conditionalFormatting xmlns:xm="http://schemas.microsoft.com/office/excel/2006/main">
          <x14:cfRule type="dataBar" id="{C2557E32-C54E-45D9-B463-1FC62D06E377}">
            <x14:dataBar minLength="0" maxLength="100" border="1" direction="leftToRight">
              <x14:cfvo type="num">
                <xm:f>0</xm:f>
              </x14:cfvo>
              <x14:cfvo type="num">
                <xm:f>100</xm:f>
              </x14:cfvo>
              <x14:borderColor theme="9" tint="-0.249977111117893"/>
              <x14:negativeFillColor rgb="FFFF0000"/>
              <x14:axisColor rgb="FF000000"/>
            </x14:dataBar>
          </x14:cfRule>
          <xm:sqref>K3:K32</xm:sqref>
        </x14:conditionalFormatting>
        <x14:conditionalFormatting xmlns:xm="http://schemas.microsoft.com/office/excel/2006/main">
          <x14:cfRule type="dataBar" id="{26433A48-1D17-468D-8D1F-BAEEAEEAA09C}">
            <x14:dataBar minLength="0" maxLength="100" border="1" negativeBarBorderColorSameAsPositive="0">
              <x14:cfvo type="autoMin"/>
              <x14:cfvo type="autoMax"/>
              <x14:borderColor theme="9" tint="-0.249977111117893"/>
              <x14:negativeFillColor rgb="FFFF0000"/>
              <x14:negativeBorderColor rgb="FFFF0000"/>
              <x14:axisColor rgb="FF000000"/>
            </x14:dataBar>
          </x14:cfRule>
          <xm:sqref>L35:L41 J41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397C15-AD03-48CF-8A77-1B3DF48531A3}">
  <sheetPr>
    <tabColor rgb="FFCCCCFF"/>
    <pageSetUpPr fitToPage="1"/>
  </sheetPr>
  <dimension ref="A1:O36"/>
  <sheetViews>
    <sheetView zoomScale="115" zoomScaleNormal="115" workbookViewId="0">
      <pane xSplit="2" ySplit="2" topLeftCell="C3" activePane="bottomRight" state="frozen"/>
      <selection activeCell="S3" sqref="S3"/>
      <selection pane="topRight" activeCell="S3" sqref="S3"/>
      <selection pane="bottomLeft" activeCell="S3" sqref="S3"/>
      <selection pane="bottomRight" activeCell="C3" sqref="C3"/>
    </sheetView>
  </sheetViews>
  <sheetFormatPr defaultColWidth="11.5703125" defaultRowHeight="15"/>
  <cols>
    <col min="1" max="1" width="3.7109375" style="1" customWidth="1"/>
    <col min="2" max="2" width="10.7109375" style="5" customWidth="1"/>
    <col min="3" max="3" width="5.7109375" style="5" customWidth="1"/>
    <col min="4" max="12" width="12.7109375" style="5" customWidth="1"/>
    <col min="13" max="13" width="3.7109375" style="57" customWidth="1"/>
    <col min="14" max="14" width="12.7109375" style="5" customWidth="1"/>
    <col min="15" max="15" width="12.7109375" style="1" customWidth="1"/>
    <col min="16" max="16384" width="11.5703125" style="5"/>
  </cols>
  <sheetData>
    <row r="1" spans="1:15" ht="65.099999999999994" customHeight="1" thickBot="1">
      <c r="B1" s="20" t="s">
        <v>38</v>
      </c>
      <c r="C1" s="2" t="s">
        <v>0</v>
      </c>
      <c r="D1" s="3" t="s">
        <v>1</v>
      </c>
      <c r="E1" s="4" t="s">
        <v>1</v>
      </c>
      <c r="F1" s="31" t="s">
        <v>139</v>
      </c>
      <c r="G1" s="32" t="s">
        <v>139</v>
      </c>
      <c r="H1" s="33" t="s">
        <v>40</v>
      </c>
      <c r="I1" s="34" t="s">
        <v>40</v>
      </c>
      <c r="J1" s="46" t="s">
        <v>140</v>
      </c>
      <c r="K1" s="46" t="s">
        <v>140</v>
      </c>
      <c r="L1" s="47" t="s">
        <v>140</v>
      </c>
      <c r="N1" s="58" t="s">
        <v>141</v>
      </c>
      <c r="O1" s="59" t="s">
        <v>141</v>
      </c>
    </row>
    <row r="2" spans="1:15" ht="30" customHeight="1" thickBot="1">
      <c r="A2" s="6" t="s">
        <v>2</v>
      </c>
      <c r="B2" s="6" t="s">
        <v>3</v>
      </c>
      <c r="C2" s="7">
        <v>10</v>
      </c>
      <c r="D2" s="24">
        <v>23</v>
      </c>
      <c r="E2" s="9">
        <v>45645</v>
      </c>
      <c r="F2" s="43">
        <v>15</v>
      </c>
      <c r="G2" s="36">
        <v>45692</v>
      </c>
      <c r="H2" s="37" t="s">
        <v>41</v>
      </c>
      <c r="I2" s="38">
        <f>G2</f>
        <v>45692</v>
      </c>
      <c r="J2" s="50">
        <v>16</v>
      </c>
      <c r="K2" s="50" t="s">
        <v>41</v>
      </c>
      <c r="L2" s="51">
        <v>45702</v>
      </c>
      <c r="N2" s="60" t="s">
        <v>142</v>
      </c>
      <c r="O2" s="61" t="s">
        <v>143</v>
      </c>
    </row>
    <row r="3" spans="1:15" ht="19.899999999999999" customHeight="1">
      <c r="A3" s="10">
        <v>1</v>
      </c>
      <c r="B3" s="10">
        <v>298639</v>
      </c>
      <c r="C3" s="25">
        <f>5+2</f>
        <v>7</v>
      </c>
      <c r="D3" s="23">
        <v>0</v>
      </c>
      <c r="E3" s="13">
        <f>IF(ISBLANK(D3),"",D3/D$2)</f>
        <v>0</v>
      </c>
      <c r="F3" s="44">
        <v>9</v>
      </c>
      <c r="G3" s="40">
        <f>IF(ISBLANK(F3),"",F3/F$2)</f>
        <v>0.6</v>
      </c>
      <c r="H3" s="41">
        <f>IFERROR((E3+G3)*100/2+C3,"")</f>
        <v>37</v>
      </c>
      <c r="I3" s="42" t="str">
        <f>IF(H3="","",IF(ROUND(H3,0)&gt;=91,"5.0",IF(ROUND(H3,0)&gt;=81,"4.5",IF(ROUND(H3,0)&gt;=71,"4.0",IF(ROUND(H3,0)&gt;=61,"3.5",IF(ROUND(H3,0)&gt;=51,"3.0","2.0"))))))</f>
        <v>2.0</v>
      </c>
      <c r="J3" s="54">
        <v>9</v>
      </c>
      <c r="K3" s="55">
        <f t="shared" ref="K3:K27" si="0">IF(ISBLANK(J3),"",J3/J$2*100+C3)</f>
        <v>63.25</v>
      </c>
      <c r="L3" s="56" t="str">
        <f>IF(K3="","",IF(ROUND(K3,0)&gt;=91,"3.5",IF(ROUND(K3,0)&gt;=51,"3.0","2.0")))</f>
        <v>3.0</v>
      </c>
      <c r="N3" s="62" t="s">
        <v>74</v>
      </c>
      <c r="O3" s="63">
        <v>45702</v>
      </c>
    </row>
    <row r="4" spans="1:15" ht="19.899999999999999" customHeight="1">
      <c r="A4" s="10">
        <v>2</v>
      </c>
      <c r="B4" s="10">
        <v>298669</v>
      </c>
      <c r="C4" s="25">
        <v>5</v>
      </c>
      <c r="D4" s="23">
        <v>1</v>
      </c>
      <c r="E4" s="13">
        <f t="shared" ref="E4:E27" si="1">IF(ISBLANK(D4),"",D4/D$2)</f>
        <v>4.3478260869565216E-2</v>
      </c>
      <c r="F4" s="44">
        <v>13</v>
      </c>
      <c r="G4" s="40">
        <f t="shared" ref="G4:G27" si="2">IF(ISBLANK(F4),"",F4/F$2)</f>
        <v>0.8666666666666667</v>
      </c>
      <c r="H4" s="41">
        <f t="shared" ref="H4:H27" si="3">IFERROR((E4+G4)*100/2+C4,"")</f>
        <v>50.507246376811594</v>
      </c>
      <c r="I4" s="42" t="str">
        <f t="shared" ref="I4:I27" si="4">IF(H4="","",IF(ROUND(H4,0)&gt;=91,"5.0",IF(ROUND(H4,0)&gt;=81,"4.5",IF(ROUND(H4,0)&gt;=71,"4.0",IF(ROUND(H4,0)&gt;=61,"3.5",IF(ROUND(H4,0)&gt;=51,"3.0","2.0"))))))</f>
        <v>3.0</v>
      </c>
      <c r="J4" s="54"/>
      <c r="K4" s="55" t="str">
        <f t="shared" si="0"/>
        <v/>
      </c>
      <c r="L4" s="56" t="str">
        <f t="shared" ref="L4:L27" si="5">IF(K4="","",IF(ROUND(K4,0)&gt;=91,"3.5",IF(ROUND(K4,0)&gt;=51,"3.0","2.0")))</f>
        <v/>
      </c>
      <c r="N4" s="62" t="s">
        <v>74</v>
      </c>
      <c r="O4" s="63">
        <v>45692</v>
      </c>
    </row>
    <row r="5" spans="1:15" ht="19.899999999999999" customHeight="1">
      <c r="A5" s="10">
        <v>3</v>
      </c>
      <c r="B5" s="10">
        <v>298628</v>
      </c>
      <c r="C5" s="25">
        <f>5+5</f>
        <v>10</v>
      </c>
      <c r="D5" s="23">
        <v>7</v>
      </c>
      <c r="E5" s="13">
        <f t="shared" si="1"/>
        <v>0.30434782608695654</v>
      </c>
      <c r="F5" s="44">
        <v>17.5</v>
      </c>
      <c r="G5" s="40">
        <f t="shared" si="2"/>
        <v>1.1666666666666667</v>
      </c>
      <c r="H5" s="41">
        <f t="shared" si="3"/>
        <v>83.550724637681171</v>
      </c>
      <c r="I5" s="42" t="str">
        <f t="shared" si="4"/>
        <v>4.5</v>
      </c>
      <c r="J5" s="54"/>
      <c r="K5" s="55" t="str">
        <f t="shared" si="0"/>
        <v/>
      </c>
      <c r="L5" s="56" t="str">
        <f t="shared" si="5"/>
        <v/>
      </c>
      <c r="N5" s="62" t="s">
        <v>71</v>
      </c>
      <c r="O5" s="63">
        <v>45692</v>
      </c>
    </row>
    <row r="6" spans="1:15" ht="19.899999999999999" customHeight="1">
      <c r="A6" s="10">
        <v>4</v>
      </c>
      <c r="B6" s="10">
        <v>298674</v>
      </c>
      <c r="C6" s="25">
        <v>5</v>
      </c>
      <c r="D6" s="23">
        <v>7</v>
      </c>
      <c r="E6" s="13">
        <f t="shared" si="1"/>
        <v>0.30434782608695654</v>
      </c>
      <c r="F6" s="44">
        <v>16</v>
      </c>
      <c r="G6" s="40">
        <f t="shared" si="2"/>
        <v>1.0666666666666667</v>
      </c>
      <c r="H6" s="41">
        <f t="shared" si="3"/>
        <v>73.550724637681157</v>
      </c>
      <c r="I6" s="42" t="str">
        <f t="shared" si="4"/>
        <v>4.0</v>
      </c>
      <c r="J6" s="54"/>
      <c r="K6" s="55" t="str">
        <f t="shared" si="0"/>
        <v/>
      </c>
      <c r="L6" s="56" t="str">
        <f t="shared" si="5"/>
        <v/>
      </c>
      <c r="N6" s="62" t="s">
        <v>72</v>
      </c>
      <c r="O6" s="63">
        <v>45692</v>
      </c>
    </row>
    <row r="7" spans="1:15" ht="19.899999999999999" customHeight="1">
      <c r="A7" s="10">
        <v>5</v>
      </c>
      <c r="B7" s="10">
        <v>301569</v>
      </c>
      <c r="C7" s="25">
        <f>5+5</f>
        <v>10</v>
      </c>
      <c r="D7" s="23">
        <v>4</v>
      </c>
      <c r="E7" s="13">
        <f t="shared" si="1"/>
        <v>0.17391304347826086</v>
      </c>
      <c r="F7" s="44">
        <v>8</v>
      </c>
      <c r="G7" s="40">
        <f t="shared" si="2"/>
        <v>0.53333333333333333</v>
      </c>
      <c r="H7" s="41">
        <f t="shared" si="3"/>
        <v>45.362318840579711</v>
      </c>
      <c r="I7" s="42" t="str">
        <f t="shared" si="4"/>
        <v>2.0</v>
      </c>
      <c r="J7" s="54">
        <v>11</v>
      </c>
      <c r="K7" s="55">
        <f t="shared" si="0"/>
        <v>78.75</v>
      </c>
      <c r="L7" s="56" t="str">
        <f t="shared" si="5"/>
        <v>3.0</v>
      </c>
      <c r="N7" s="62" t="s">
        <v>74</v>
      </c>
      <c r="O7" s="63">
        <v>45702</v>
      </c>
    </row>
    <row r="8" spans="1:15" ht="19.899999999999999" customHeight="1">
      <c r="A8" s="10">
        <v>6</v>
      </c>
      <c r="B8" s="10">
        <v>298664</v>
      </c>
      <c r="C8" s="25"/>
      <c r="D8" s="23"/>
      <c r="E8" s="13" t="str">
        <f t="shared" si="1"/>
        <v/>
      </c>
      <c r="F8" s="44"/>
      <c r="G8" s="40" t="str">
        <f t="shared" si="2"/>
        <v/>
      </c>
      <c r="H8" s="41" t="str">
        <f t="shared" si="3"/>
        <v/>
      </c>
      <c r="I8" s="42" t="str">
        <f t="shared" si="4"/>
        <v/>
      </c>
      <c r="J8" s="54"/>
      <c r="K8" s="55" t="str">
        <f t="shared" si="0"/>
        <v/>
      </c>
      <c r="L8" s="56" t="str">
        <f t="shared" si="5"/>
        <v/>
      </c>
      <c r="N8" s="62" t="s">
        <v>144</v>
      </c>
      <c r="O8" s="63" t="s">
        <v>144</v>
      </c>
    </row>
    <row r="9" spans="1:15" ht="19.899999999999999" customHeight="1">
      <c r="A9" s="10">
        <v>7</v>
      </c>
      <c r="B9" s="10">
        <v>298671</v>
      </c>
      <c r="C9" s="25">
        <f>5+5</f>
        <v>10</v>
      </c>
      <c r="D9" s="23">
        <v>5</v>
      </c>
      <c r="E9" s="13">
        <f t="shared" si="1"/>
        <v>0.21739130434782608</v>
      </c>
      <c r="F9" s="44">
        <v>14</v>
      </c>
      <c r="G9" s="40">
        <f t="shared" si="2"/>
        <v>0.93333333333333335</v>
      </c>
      <c r="H9" s="41">
        <f t="shared" si="3"/>
        <v>67.536231884057969</v>
      </c>
      <c r="I9" s="42" t="str">
        <f t="shared" si="4"/>
        <v>3.5</v>
      </c>
      <c r="J9" s="54"/>
      <c r="K9" s="55" t="str">
        <f t="shared" si="0"/>
        <v/>
      </c>
      <c r="L9" s="56" t="str">
        <f t="shared" si="5"/>
        <v/>
      </c>
      <c r="N9" s="62" t="s">
        <v>73</v>
      </c>
      <c r="O9" s="63">
        <v>45692</v>
      </c>
    </row>
    <row r="10" spans="1:15" ht="19.899999999999999" customHeight="1">
      <c r="A10" s="10">
        <v>8</v>
      </c>
      <c r="B10" s="10">
        <v>301572</v>
      </c>
      <c r="C10" s="25">
        <v>5</v>
      </c>
      <c r="D10" s="23">
        <v>2</v>
      </c>
      <c r="E10" s="13">
        <f t="shared" si="1"/>
        <v>8.6956521739130432E-2</v>
      </c>
      <c r="F10" s="44">
        <v>13</v>
      </c>
      <c r="G10" s="40">
        <f t="shared" si="2"/>
        <v>0.8666666666666667</v>
      </c>
      <c r="H10" s="41">
        <f t="shared" si="3"/>
        <v>52.681159420289852</v>
      </c>
      <c r="I10" s="42" t="str">
        <f t="shared" si="4"/>
        <v>3.0</v>
      </c>
      <c r="J10" s="54"/>
      <c r="K10" s="55" t="str">
        <f t="shared" si="0"/>
        <v/>
      </c>
      <c r="L10" s="56" t="str">
        <f t="shared" si="5"/>
        <v/>
      </c>
      <c r="N10" s="62" t="s">
        <v>74</v>
      </c>
      <c r="O10" s="63">
        <v>45692</v>
      </c>
    </row>
    <row r="11" spans="1:15" ht="19.899999999999999" customHeight="1">
      <c r="A11" s="10">
        <v>9</v>
      </c>
      <c r="B11" s="10">
        <v>298287</v>
      </c>
      <c r="C11" s="25"/>
      <c r="D11" s="23"/>
      <c r="E11" s="13" t="str">
        <f t="shared" si="1"/>
        <v/>
      </c>
      <c r="F11" s="44"/>
      <c r="G11" s="40" t="str">
        <f t="shared" si="2"/>
        <v/>
      </c>
      <c r="H11" s="41" t="str">
        <f t="shared" si="3"/>
        <v/>
      </c>
      <c r="I11" s="42" t="str">
        <f t="shared" si="4"/>
        <v/>
      </c>
      <c r="J11" s="54"/>
      <c r="K11" s="55" t="str">
        <f t="shared" si="0"/>
        <v/>
      </c>
      <c r="L11" s="56" t="str">
        <f t="shared" si="5"/>
        <v/>
      </c>
      <c r="N11" s="62" t="s">
        <v>144</v>
      </c>
      <c r="O11" s="63" t="s">
        <v>144</v>
      </c>
    </row>
    <row r="12" spans="1:15" ht="19.899999999999999" customHeight="1">
      <c r="A12" s="10">
        <v>10</v>
      </c>
      <c r="B12" s="10">
        <v>298660</v>
      </c>
      <c r="C12" s="25">
        <v>5</v>
      </c>
      <c r="D12" s="23">
        <v>6</v>
      </c>
      <c r="E12" s="13">
        <f t="shared" si="1"/>
        <v>0.2608695652173913</v>
      </c>
      <c r="F12" s="44">
        <v>8</v>
      </c>
      <c r="G12" s="40">
        <f t="shared" si="2"/>
        <v>0.53333333333333333</v>
      </c>
      <c r="H12" s="41">
        <f t="shared" si="3"/>
        <v>44.710144927536227</v>
      </c>
      <c r="I12" s="42" t="str">
        <f t="shared" si="4"/>
        <v>2.0</v>
      </c>
      <c r="J12" s="54">
        <v>6</v>
      </c>
      <c r="K12" s="55">
        <f t="shared" si="0"/>
        <v>42.5</v>
      </c>
      <c r="L12" s="56" t="str">
        <f t="shared" si="5"/>
        <v>2.0</v>
      </c>
      <c r="N12" s="62" t="s">
        <v>74</v>
      </c>
      <c r="O12" s="63">
        <v>45721</v>
      </c>
    </row>
    <row r="13" spans="1:15" ht="19.899999999999999" customHeight="1">
      <c r="A13" s="10">
        <v>11</v>
      </c>
      <c r="B13" s="10">
        <v>298620</v>
      </c>
      <c r="C13" s="25">
        <f>5+3</f>
        <v>8</v>
      </c>
      <c r="D13" s="23">
        <v>10</v>
      </c>
      <c r="E13" s="13">
        <f t="shared" si="1"/>
        <v>0.43478260869565216</v>
      </c>
      <c r="F13" s="44">
        <v>17</v>
      </c>
      <c r="G13" s="40">
        <f t="shared" si="2"/>
        <v>1.1333333333333333</v>
      </c>
      <c r="H13" s="41">
        <f t="shared" si="3"/>
        <v>86.405797101449267</v>
      </c>
      <c r="I13" s="42" t="str">
        <f t="shared" si="4"/>
        <v>4.5</v>
      </c>
      <c r="J13" s="54"/>
      <c r="K13" s="55" t="str">
        <f t="shared" si="0"/>
        <v/>
      </c>
      <c r="L13" s="56" t="str">
        <f t="shared" si="5"/>
        <v/>
      </c>
      <c r="N13" s="62" t="s">
        <v>71</v>
      </c>
      <c r="O13" s="63">
        <v>45692</v>
      </c>
    </row>
    <row r="14" spans="1:15" ht="19.899999999999999" customHeight="1">
      <c r="A14" s="10">
        <v>12</v>
      </c>
      <c r="B14" s="10">
        <v>298624</v>
      </c>
      <c r="C14" s="25"/>
      <c r="D14" s="23"/>
      <c r="E14" s="13" t="str">
        <f t="shared" si="1"/>
        <v/>
      </c>
      <c r="F14" s="44"/>
      <c r="G14" s="40" t="str">
        <f t="shared" si="2"/>
        <v/>
      </c>
      <c r="H14" s="41" t="str">
        <f t="shared" si="3"/>
        <v/>
      </c>
      <c r="I14" s="42" t="str">
        <f t="shared" si="4"/>
        <v/>
      </c>
      <c r="J14" s="54"/>
      <c r="K14" s="55" t="str">
        <f t="shared" si="0"/>
        <v/>
      </c>
      <c r="L14" s="56" t="str">
        <f t="shared" si="5"/>
        <v/>
      </c>
      <c r="N14" s="62" t="s">
        <v>144</v>
      </c>
      <c r="O14" s="63" t="s">
        <v>144</v>
      </c>
    </row>
    <row r="15" spans="1:15" ht="19.899999999999999" customHeight="1">
      <c r="A15" s="10">
        <v>13</v>
      </c>
      <c r="B15" s="10">
        <v>298640</v>
      </c>
      <c r="C15" s="25"/>
      <c r="D15" s="23"/>
      <c r="E15" s="13" t="str">
        <f t="shared" si="1"/>
        <v/>
      </c>
      <c r="F15" s="44"/>
      <c r="G15" s="40" t="str">
        <f t="shared" si="2"/>
        <v/>
      </c>
      <c r="H15" s="41" t="str">
        <f t="shared" si="3"/>
        <v/>
      </c>
      <c r="I15" s="42" t="str">
        <f t="shared" si="4"/>
        <v/>
      </c>
      <c r="J15" s="54"/>
      <c r="K15" s="55" t="str">
        <f t="shared" si="0"/>
        <v/>
      </c>
      <c r="L15" s="56" t="str">
        <f t="shared" si="5"/>
        <v/>
      </c>
      <c r="N15" s="62" t="s">
        <v>144</v>
      </c>
      <c r="O15" s="63" t="s">
        <v>144</v>
      </c>
    </row>
    <row r="16" spans="1:15" ht="19.899999999999999" customHeight="1">
      <c r="A16" s="10">
        <v>14</v>
      </c>
      <c r="B16" s="10">
        <v>298627</v>
      </c>
      <c r="C16" s="25"/>
      <c r="D16" s="23"/>
      <c r="E16" s="13" t="str">
        <f t="shared" si="1"/>
        <v/>
      </c>
      <c r="F16" s="44"/>
      <c r="G16" s="40" t="str">
        <f t="shared" si="2"/>
        <v/>
      </c>
      <c r="H16" s="41" t="str">
        <f t="shared" si="3"/>
        <v/>
      </c>
      <c r="I16" s="42" t="str">
        <f t="shared" si="4"/>
        <v/>
      </c>
      <c r="J16" s="54"/>
      <c r="K16" s="55" t="str">
        <f t="shared" si="0"/>
        <v/>
      </c>
      <c r="L16" s="56" t="str">
        <f t="shared" si="5"/>
        <v/>
      </c>
      <c r="N16" s="62" t="s">
        <v>144</v>
      </c>
      <c r="O16" s="63" t="s">
        <v>144</v>
      </c>
    </row>
    <row r="17" spans="1:15" ht="19.899999999999999" customHeight="1">
      <c r="A17" s="10">
        <v>15</v>
      </c>
      <c r="B17" s="10">
        <v>298622</v>
      </c>
      <c r="C17" s="25">
        <v>5</v>
      </c>
      <c r="D17" s="23">
        <v>7</v>
      </c>
      <c r="E17" s="13">
        <f t="shared" si="1"/>
        <v>0.30434782608695654</v>
      </c>
      <c r="F17" s="44">
        <v>14</v>
      </c>
      <c r="G17" s="40">
        <f t="shared" si="2"/>
        <v>0.93333333333333335</v>
      </c>
      <c r="H17" s="41">
        <f t="shared" si="3"/>
        <v>66.884057971014499</v>
      </c>
      <c r="I17" s="42" t="str">
        <f t="shared" si="4"/>
        <v>3.5</v>
      </c>
      <c r="J17" s="54"/>
      <c r="K17" s="55" t="str">
        <f t="shared" si="0"/>
        <v/>
      </c>
      <c r="L17" s="56" t="str">
        <f t="shared" si="5"/>
        <v/>
      </c>
      <c r="N17" s="62" t="s">
        <v>73</v>
      </c>
      <c r="O17" s="63">
        <v>45692</v>
      </c>
    </row>
    <row r="18" spans="1:15" ht="19.899999999999999" customHeight="1">
      <c r="A18" s="10">
        <v>16</v>
      </c>
      <c r="B18" s="10">
        <v>298618</v>
      </c>
      <c r="C18" s="25"/>
      <c r="D18" s="23"/>
      <c r="E18" s="13" t="str">
        <f t="shared" si="1"/>
        <v/>
      </c>
      <c r="F18" s="44"/>
      <c r="G18" s="40" t="str">
        <f t="shared" si="2"/>
        <v/>
      </c>
      <c r="H18" s="41" t="str">
        <f t="shared" si="3"/>
        <v/>
      </c>
      <c r="I18" s="42" t="str">
        <f t="shared" si="4"/>
        <v/>
      </c>
      <c r="J18" s="54"/>
      <c r="K18" s="55" t="str">
        <f t="shared" si="0"/>
        <v/>
      </c>
      <c r="L18" s="56" t="str">
        <f t="shared" si="5"/>
        <v/>
      </c>
      <c r="N18" s="62" t="s">
        <v>144</v>
      </c>
      <c r="O18" s="63" t="s">
        <v>144</v>
      </c>
    </row>
    <row r="19" spans="1:15" ht="19.899999999999999" customHeight="1">
      <c r="A19" s="10">
        <v>17</v>
      </c>
      <c r="B19" s="10">
        <v>298659</v>
      </c>
      <c r="C19" s="25"/>
      <c r="D19" s="23"/>
      <c r="E19" s="13" t="str">
        <f t="shared" si="1"/>
        <v/>
      </c>
      <c r="F19" s="44"/>
      <c r="G19" s="40" t="str">
        <f t="shared" si="2"/>
        <v/>
      </c>
      <c r="H19" s="41" t="str">
        <f t="shared" si="3"/>
        <v/>
      </c>
      <c r="I19" s="42" t="str">
        <f t="shared" si="4"/>
        <v/>
      </c>
      <c r="J19" s="54"/>
      <c r="K19" s="55" t="str">
        <f t="shared" si="0"/>
        <v/>
      </c>
      <c r="L19" s="56" t="str">
        <f t="shared" si="5"/>
        <v/>
      </c>
      <c r="N19" s="62" t="s">
        <v>144</v>
      </c>
      <c r="O19" s="63" t="s">
        <v>144</v>
      </c>
    </row>
    <row r="20" spans="1:15" ht="19.899999999999999" customHeight="1">
      <c r="A20" s="10">
        <v>18</v>
      </c>
      <c r="B20" s="10">
        <v>295972</v>
      </c>
      <c r="C20" s="25"/>
      <c r="D20" s="23"/>
      <c r="E20" s="13" t="str">
        <f t="shared" si="1"/>
        <v/>
      </c>
      <c r="F20" s="44"/>
      <c r="G20" s="40" t="str">
        <f t="shared" si="2"/>
        <v/>
      </c>
      <c r="H20" s="41" t="str">
        <f t="shared" si="3"/>
        <v/>
      </c>
      <c r="I20" s="42" t="str">
        <f t="shared" si="4"/>
        <v/>
      </c>
      <c r="J20" s="54"/>
      <c r="K20" s="55" t="str">
        <f t="shared" si="0"/>
        <v/>
      </c>
      <c r="L20" s="56" t="str">
        <f t="shared" si="5"/>
        <v/>
      </c>
      <c r="N20" s="62" t="s">
        <v>144</v>
      </c>
      <c r="O20" s="63" t="s">
        <v>144</v>
      </c>
    </row>
    <row r="21" spans="1:15" ht="19.899999999999999" customHeight="1">
      <c r="A21" s="10">
        <v>19</v>
      </c>
      <c r="B21" s="10">
        <v>286906</v>
      </c>
      <c r="C21" s="25"/>
      <c r="D21" s="23"/>
      <c r="E21" s="13" t="str">
        <f t="shared" si="1"/>
        <v/>
      </c>
      <c r="F21" s="44"/>
      <c r="G21" s="40" t="str">
        <f t="shared" si="2"/>
        <v/>
      </c>
      <c r="H21" s="41" t="str">
        <f t="shared" si="3"/>
        <v/>
      </c>
      <c r="I21" s="42" t="str">
        <f t="shared" si="4"/>
        <v/>
      </c>
      <c r="J21" s="54"/>
      <c r="K21" s="55" t="str">
        <f t="shared" si="0"/>
        <v/>
      </c>
      <c r="L21" s="56" t="str">
        <f t="shared" si="5"/>
        <v/>
      </c>
      <c r="N21" s="62" t="s">
        <v>144</v>
      </c>
      <c r="O21" s="63" t="s">
        <v>144</v>
      </c>
    </row>
    <row r="22" spans="1:15" ht="19.899999999999999" customHeight="1">
      <c r="A22" s="10">
        <v>20</v>
      </c>
      <c r="B22" s="10">
        <v>298635</v>
      </c>
      <c r="C22" s="25">
        <v>5</v>
      </c>
      <c r="D22" s="23">
        <v>0</v>
      </c>
      <c r="E22" s="13">
        <f t="shared" si="1"/>
        <v>0</v>
      </c>
      <c r="F22" s="44"/>
      <c r="G22" s="40" t="str">
        <f t="shared" si="2"/>
        <v/>
      </c>
      <c r="H22" s="41" t="str">
        <f t="shared" si="3"/>
        <v/>
      </c>
      <c r="I22" s="42" t="str">
        <f t="shared" si="4"/>
        <v/>
      </c>
      <c r="J22" s="54"/>
      <c r="K22" s="55" t="str">
        <f t="shared" si="0"/>
        <v/>
      </c>
      <c r="L22" s="56" t="str">
        <f t="shared" si="5"/>
        <v/>
      </c>
      <c r="N22" s="62" t="s">
        <v>144</v>
      </c>
      <c r="O22" s="63" t="s">
        <v>144</v>
      </c>
    </row>
    <row r="23" spans="1:15" ht="19.899999999999999" customHeight="1">
      <c r="A23" s="10">
        <v>21</v>
      </c>
      <c r="B23" s="10">
        <v>298604</v>
      </c>
      <c r="C23" s="25">
        <v>5</v>
      </c>
      <c r="D23" s="23">
        <v>7</v>
      </c>
      <c r="E23" s="13">
        <f t="shared" si="1"/>
        <v>0.30434782608695654</v>
      </c>
      <c r="F23" s="44">
        <v>16</v>
      </c>
      <c r="G23" s="40">
        <f t="shared" si="2"/>
        <v>1.0666666666666667</v>
      </c>
      <c r="H23" s="41">
        <f t="shared" si="3"/>
        <v>73.550724637681157</v>
      </c>
      <c r="I23" s="42" t="str">
        <f t="shared" si="4"/>
        <v>4.0</v>
      </c>
      <c r="J23" s="54"/>
      <c r="K23" s="55" t="str">
        <f t="shared" si="0"/>
        <v/>
      </c>
      <c r="L23" s="56" t="str">
        <f t="shared" si="5"/>
        <v/>
      </c>
      <c r="N23" s="62" t="s">
        <v>72</v>
      </c>
      <c r="O23" s="63">
        <v>45692</v>
      </c>
    </row>
    <row r="24" spans="1:15" ht="19.899999999999999" customHeight="1">
      <c r="A24" s="10">
        <v>22</v>
      </c>
      <c r="B24" s="10">
        <v>298634</v>
      </c>
      <c r="C24" s="25">
        <v>5</v>
      </c>
      <c r="D24" s="23">
        <v>9</v>
      </c>
      <c r="E24" s="13">
        <f t="shared" si="1"/>
        <v>0.39130434782608697</v>
      </c>
      <c r="F24" s="44">
        <v>18</v>
      </c>
      <c r="G24" s="40">
        <f t="shared" si="2"/>
        <v>1.2</v>
      </c>
      <c r="H24" s="41">
        <f t="shared" si="3"/>
        <v>84.565217391304344</v>
      </c>
      <c r="I24" s="42" t="str">
        <f t="shared" si="4"/>
        <v>4.5</v>
      </c>
      <c r="J24" s="54"/>
      <c r="K24" s="55" t="str">
        <f t="shared" si="0"/>
        <v/>
      </c>
      <c r="L24" s="56" t="str">
        <f t="shared" si="5"/>
        <v/>
      </c>
      <c r="N24" s="62" t="s">
        <v>71</v>
      </c>
      <c r="O24" s="63">
        <v>45692</v>
      </c>
    </row>
    <row r="25" spans="1:15" ht="19.899999999999999" customHeight="1">
      <c r="A25" s="10">
        <v>23</v>
      </c>
      <c r="B25" s="10">
        <v>298597</v>
      </c>
      <c r="C25" s="25">
        <v>5</v>
      </c>
      <c r="D25" s="23">
        <v>2</v>
      </c>
      <c r="E25" s="13">
        <f t="shared" si="1"/>
        <v>8.6956521739130432E-2</v>
      </c>
      <c r="F25" s="44">
        <v>5</v>
      </c>
      <c r="G25" s="40">
        <f t="shared" si="2"/>
        <v>0.33333333333333331</v>
      </c>
      <c r="H25" s="41">
        <f t="shared" si="3"/>
        <v>26.014492753623188</v>
      </c>
      <c r="I25" s="42" t="str">
        <f t="shared" si="4"/>
        <v>2.0</v>
      </c>
      <c r="J25" s="54">
        <v>2</v>
      </c>
      <c r="K25" s="55">
        <f t="shared" si="0"/>
        <v>17.5</v>
      </c>
      <c r="L25" s="56" t="str">
        <f t="shared" si="5"/>
        <v>2.0</v>
      </c>
      <c r="N25" s="62" t="s">
        <v>74</v>
      </c>
      <c r="O25" s="63">
        <v>45721</v>
      </c>
    </row>
    <row r="26" spans="1:15" ht="19.899999999999999" customHeight="1">
      <c r="A26" s="10">
        <v>24</v>
      </c>
      <c r="B26" s="10"/>
      <c r="C26" s="25"/>
      <c r="D26" s="23"/>
      <c r="E26" s="13" t="str">
        <f t="shared" si="1"/>
        <v/>
      </c>
      <c r="F26" s="44"/>
      <c r="G26" s="40" t="str">
        <f t="shared" si="2"/>
        <v/>
      </c>
      <c r="H26" s="41" t="str">
        <f t="shared" si="3"/>
        <v/>
      </c>
      <c r="I26" s="42" t="str">
        <f t="shared" si="4"/>
        <v/>
      </c>
      <c r="J26" s="54"/>
      <c r="K26" s="55" t="str">
        <f t="shared" si="0"/>
        <v/>
      </c>
      <c r="L26" s="56" t="str">
        <f t="shared" si="5"/>
        <v/>
      </c>
      <c r="N26" s="62" t="s">
        <v>144</v>
      </c>
      <c r="O26" s="63" t="s">
        <v>144</v>
      </c>
    </row>
    <row r="27" spans="1:15" ht="19.899999999999999" customHeight="1">
      <c r="A27" s="10">
        <v>25</v>
      </c>
      <c r="B27" s="10"/>
      <c r="C27" s="25"/>
      <c r="D27" s="23"/>
      <c r="E27" s="13" t="str">
        <f t="shared" si="1"/>
        <v/>
      </c>
      <c r="F27" s="44"/>
      <c r="G27" s="40" t="str">
        <f t="shared" si="2"/>
        <v/>
      </c>
      <c r="H27" s="41" t="str">
        <f t="shared" si="3"/>
        <v/>
      </c>
      <c r="I27" s="42" t="str">
        <f t="shared" si="4"/>
        <v/>
      </c>
      <c r="J27" s="54"/>
      <c r="K27" s="55" t="str">
        <f t="shared" si="0"/>
        <v/>
      </c>
      <c r="L27" s="56" t="str">
        <f t="shared" si="5"/>
        <v/>
      </c>
      <c r="N27" s="62" t="s">
        <v>144</v>
      </c>
      <c r="O27" s="63" t="s">
        <v>144</v>
      </c>
    </row>
    <row r="28" spans="1:15" ht="25.15" customHeight="1">
      <c r="E28" s="14">
        <f>IFERROR(AVERAGE(E$3:E27),"")</f>
        <v>0.20807453416149066</v>
      </c>
      <c r="G28" s="14">
        <f>IFERROR(AVERAGE(G$3:G27),"")</f>
        <v>0.86410256410256403</v>
      </c>
      <c r="M28" s="5"/>
      <c r="O28" s="5"/>
    </row>
    <row r="29" spans="1:15" s="15" customFormat="1" ht="20.100000000000001" customHeight="1" thickBot="1">
      <c r="M29" s="64"/>
    </row>
    <row r="30" spans="1:15" ht="19.899999999999999" customHeight="1">
      <c r="D30" s="16" t="s">
        <v>4</v>
      </c>
      <c r="E30" s="17">
        <f>COUNTIF(E$3:E27,"&gt;50%")</f>
        <v>0</v>
      </c>
      <c r="F30" s="16" t="s">
        <v>4</v>
      </c>
      <c r="G30" s="17">
        <f>COUNTIF(G$3:G27,"&gt;50%")</f>
        <v>12</v>
      </c>
      <c r="H30" s="26" t="s">
        <v>70</v>
      </c>
      <c r="I30" s="26">
        <f t="shared" ref="I30:I35" si="6">COUNTIF(I$3:I$27,H30)</f>
        <v>0</v>
      </c>
      <c r="K30" s="26" t="s">
        <v>70</v>
      </c>
      <c r="L30" s="26">
        <f>COUNTIF(L$3:L$27,K30)</f>
        <v>0</v>
      </c>
      <c r="N30" s="26">
        <f t="shared" ref="N30:N35" si="7">COUNTIF(N$3:N$27,H30)</f>
        <v>0</v>
      </c>
      <c r="O30" s="65">
        <f>N30/N36</f>
        <v>0</v>
      </c>
    </row>
    <row r="31" spans="1:15" ht="19.899999999999999" customHeight="1" thickBot="1">
      <c r="D31" s="18" t="s">
        <v>5</v>
      </c>
      <c r="E31" s="19">
        <f>COUNTIF(E$3:E27,"&lt;=50%")</f>
        <v>14</v>
      </c>
      <c r="F31" s="18" t="s">
        <v>5</v>
      </c>
      <c r="G31" s="19">
        <f>COUNTIF(G$3:G27,"&lt;=50%")</f>
        <v>1</v>
      </c>
      <c r="H31" s="27" t="s">
        <v>71</v>
      </c>
      <c r="I31" s="27">
        <f t="shared" si="6"/>
        <v>3</v>
      </c>
      <c r="K31" s="27" t="s">
        <v>71</v>
      </c>
      <c r="L31" s="27">
        <f t="shared" ref="L31:L34" si="8">COUNTIF(L$3:L$27,K31)</f>
        <v>0</v>
      </c>
      <c r="N31" s="27">
        <f t="shared" si="7"/>
        <v>3</v>
      </c>
      <c r="O31" s="65">
        <f>N31/N36</f>
        <v>0.23076923076923078</v>
      </c>
    </row>
    <row r="32" spans="1:15" ht="19.899999999999999" customHeight="1">
      <c r="H32" s="27" t="s">
        <v>72</v>
      </c>
      <c r="I32" s="27">
        <f t="shared" si="6"/>
        <v>2</v>
      </c>
      <c r="K32" s="27" t="s">
        <v>72</v>
      </c>
      <c r="L32" s="27">
        <f t="shared" si="8"/>
        <v>0</v>
      </c>
      <c r="N32" s="27">
        <f t="shared" si="7"/>
        <v>2</v>
      </c>
      <c r="O32" s="65">
        <f>N32/N36</f>
        <v>0.15384615384615385</v>
      </c>
    </row>
    <row r="33" spans="8:15" ht="19.899999999999999" customHeight="1">
      <c r="H33" s="27" t="s">
        <v>73</v>
      </c>
      <c r="I33" s="27">
        <f t="shared" si="6"/>
        <v>2</v>
      </c>
      <c r="K33" s="27" t="s">
        <v>73</v>
      </c>
      <c r="L33" s="27">
        <f t="shared" si="8"/>
        <v>0</v>
      </c>
      <c r="N33" s="27">
        <f t="shared" si="7"/>
        <v>2</v>
      </c>
      <c r="O33" s="65">
        <f>N33/N36</f>
        <v>0.15384615384615385</v>
      </c>
    </row>
    <row r="34" spans="8:15" ht="19.899999999999999" customHeight="1">
      <c r="H34" s="27" t="s">
        <v>74</v>
      </c>
      <c r="I34" s="27">
        <f t="shared" si="6"/>
        <v>2</v>
      </c>
      <c r="K34" s="27" t="s">
        <v>74</v>
      </c>
      <c r="L34" s="27">
        <f t="shared" si="8"/>
        <v>2</v>
      </c>
      <c r="N34" s="27">
        <f t="shared" si="7"/>
        <v>6</v>
      </c>
      <c r="O34" s="65">
        <f>N34/N36</f>
        <v>0.46153846153846156</v>
      </c>
    </row>
    <row r="35" spans="8:15" ht="19.899999999999999" customHeight="1" thickBot="1">
      <c r="H35" s="28" t="s">
        <v>75</v>
      </c>
      <c r="I35" s="28">
        <f t="shared" si="6"/>
        <v>4</v>
      </c>
      <c r="K35" s="28" t="s">
        <v>75</v>
      </c>
      <c r="L35" s="28">
        <f>COUNTIF(L$3:L$27,K35)</f>
        <v>2</v>
      </c>
      <c r="N35" s="28">
        <f t="shared" si="7"/>
        <v>0</v>
      </c>
      <c r="O35" s="65">
        <f>N35/N36</f>
        <v>0</v>
      </c>
    </row>
    <row r="36" spans="8:15" ht="19.899999999999999" customHeight="1">
      <c r="H36" s="29" t="s">
        <v>76</v>
      </c>
      <c r="I36" s="30">
        <f>SUM(I30:I35)</f>
        <v>13</v>
      </c>
      <c r="J36" s="30"/>
      <c r="K36" s="29" t="s">
        <v>76</v>
      </c>
      <c r="L36" s="30">
        <f>SUM(L30:L35)</f>
        <v>4</v>
      </c>
      <c r="N36" s="30">
        <f>SUM(N30:N35)</f>
        <v>13</v>
      </c>
      <c r="O36" s="5"/>
    </row>
  </sheetData>
  <conditionalFormatting sqref="C3:C27">
    <cfRule type="cellIs" dxfId="175" priority="39" operator="lessThan">
      <formula>0</formula>
    </cfRule>
    <cfRule type="cellIs" dxfId="174" priority="40" operator="greaterThan">
      <formula>0</formula>
    </cfRule>
  </conditionalFormatting>
  <conditionalFormatting sqref="G3:G27 E3:E27">
    <cfRule type="dataBar" priority="37">
      <dataBar>
        <cfvo type="num" val="0"/>
        <cfvo type="num" val="1"/>
        <color theme="9" tint="0.39997558519241921"/>
      </dataBar>
      <extLst>
        <ext xmlns:x14="http://schemas.microsoft.com/office/spreadsheetml/2009/9/main" uri="{B025F937-C7B1-47D3-B67F-A62EFF666E3E}">
          <x14:id>{AF07D0B2-074E-4355-9922-205375CF1ED0}</x14:id>
        </ext>
      </extLst>
    </cfRule>
  </conditionalFormatting>
  <conditionalFormatting sqref="I4:J27 L4:L27 I3">
    <cfRule type="cellIs" dxfId="173" priority="34" stopIfTrue="1" operator="equal">
      <formula>"3.5"</formula>
    </cfRule>
  </conditionalFormatting>
  <conditionalFormatting sqref="I4:J27 L4:L27 I3">
    <cfRule type="cellIs" dxfId="172" priority="31" stopIfTrue="1" operator="equal">
      <formula>"5.0"</formula>
    </cfRule>
    <cfRule type="cellIs" dxfId="171" priority="32" stopIfTrue="1" operator="equal">
      <formula>"4.5"</formula>
    </cfRule>
    <cfRule type="cellIs" dxfId="170" priority="33" stopIfTrue="1" operator="equal">
      <formula>"4.0"</formula>
    </cfRule>
    <cfRule type="cellIs" dxfId="169" priority="35" stopIfTrue="1" operator="equal">
      <formula>"3.0"</formula>
    </cfRule>
    <cfRule type="cellIs" dxfId="168" priority="36" stopIfTrue="1" operator="equal">
      <formula>"2.0"</formula>
    </cfRule>
  </conditionalFormatting>
  <conditionalFormatting sqref="H30:H35">
    <cfRule type="cellIs" dxfId="167" priority="28" stopIfTrue="1" operator="equal">
      <formula>"3.5"</formula>
    </cfRule>
  </conditionalFormatting>
  <conditionalFormatting sqref="H30:H35">
    <cfRule type="cellIs" dxfId="166" priority="25" stopIfTrue="1" operator="equal">
      <formula>"5.0"</formula>
    </cfRule>
    <cfRule type="cellIs" dxfId="165" priority="26" stopIfTrue="1" operator="equal">
      <formula>"4.5"</formula>
    </cfRule>
    <cfRule type="cellIs" dxfId="164" priority="27" stopIfTrue="1" operator="equal">
      <formula>"4.0"</formula>
    </cfRule>
    <cfRule type="cellIs" dxfId="163" priority="29" stopIfTrue="1" operator="equal">
      <formula>"3.0"</formula>
    </cfRule>
    <cfRule type="cellIs" dxfId="162" priority="30" stopIfTrue="1" operator="equal">
      <formula>"2.0"</formula>
    </cfRule>
  </conditionalFormatting>
  <conditionalFormatting sqref="H3:H27">
    <cfRule type="dataBar" priority="24">
      <dataBar>
        <cfvo type="num" val="0"/>
        <cfvo type="num" val="100"/>
        <color theme="9" tint="0.39997558519241921"/>
      </dataBar>
      <extLst>
        <ext xmlns:x14="http://schemas.microsoft.com/office/spreadsheetml/2009/9/main" uri="{B025F937-C7B1-47D3-B67F-A62EFF666E3E}">
          <x14:id>{40CFA2C0-CCC1-4181-8F3F-65043F5B6621}</x14:id>
        </ext>
      </extLst>
    </cfRule>
  </conditionalFormatting>
  <conditionalFormatting sqref="I30:I36">
    <cfRule type="dataBar" priority="23">
      <dataBar>
        <cfvo type="min"/>
        <cfvo type="max"/>
        <color theme="9" tint="0.39997558519241921"/>
      </dataBar>
      <extLst>
        <ext xmlns:x14="http://schemas.microsoft.com/office/spreadsheetml/2009/9/main" uri="{B025F937-C7B1-47D3-B67F-A62EFF666E3E}">
          <x14:id>{9F3F3CA9-27BD-4588-A1B8-F7E59E21DFEE}</x14:id>
        </ext>
      </extLst>
    </cfRule>
  </conditionalFormatting>
  <conditionalFormatting sqref="M3:M27">
    <cfRule type="colorScale" priority="41">
      <colorScale>
        <cfvo type="min"/>
        <cfvo type="max"/>
        <color rgb="FF63BE7B"/>
        <color rgb="FFFFEF9C"/>
      </colorScale>
    </cfRule>
  </conditionalFormatting>
  <conditionalFormatting sqref="L30:L36 J36">
    <cfRule type="dataBar" priority="22">
      <dataBar>
        <cfvo type="min"/>
        <cfvo type="max"/>
        <color theme="9" tint="0.39997558519241921"/>
      </dataBar>
      <extLst>
        <ext xmlns:x14="http://schemas.microsoft.com/office/spreadsheetml/2009/9/main" uri="{B025F937-C7B1-47D3-B67F-A62EFF666E3E}">
          <x14:id>{BDD076AE-B7A4-40DD-90C0-85E78D6E4E13}</x14:id>
        </ext>
      </extLst>
    </cfRule>
  </conditionalFormatting>
  <conditionalFormatting sqref="K30:K35">
    <cfRule type="cellIs" dxfId="161" priority="19" stopIfTrue="1" operator="equal">
      <formula>"3.5"</formula>
    </cfRule>
  </conditionalFormatting>
  <conditionalFormatting sqref="K30:K35">
    <cfRule type="cellIs" dxfId="160" priority="16" stopIfTrue="1" operator="equal">
      <formula>"5.0"</formula>
    </cfRule>
    <cfRule type="cellIs" dxfId="159" priority="17" stopIfTrue="1" operator="equal">
      <formula>"4.5"</formula>
    </cfRule>
    <cfRule type="cellIs" dxfId="158" priority="18" stopIfTrue="1" operator="equal">
      <formula>"4.0"</formula>
    </cfRule>
    <cfRule type="cellIs" dxfId="157" priority="20" stopIfTrue="1" operator="equal">
      <formula>"3.0"</formula>
    </cfRule>
    <cfRule type="cellIs" dxfId="156" priority="21" stopIfTrue="1" operator="equal">
      <formula>"2.0"</formula>
    </cfRule>
  </conditionalFormatting>
  <conditionalFormatting sqref="N3:N27">
    <cfRule type="cellIs" dxfId="155" priority="12" stopIfTrue="1" operator="equal">
      <formula>"3.5"</formula>
    </cfRule>
  </conditionalFormatting>
  <conditionalFormatting sqref="N3:N27">
    <cfRule type="cellIs" dxfId="154" priority="9" stopIfTrue="1" operator="equal">
      <formula>"5.0"</formula>
    </cfRule>
    <cfRule type="cellIs" dxfId="153" priority="10" stopIfTrue="1" operator="equal">
      <formula>"4.5"</formula>
    </cfRule>
    <cfRule type="cellIs" dxfId="152" priority="11" stopIfTrue="1" operator="equal">
      <formula>"4.0"</formula>
    </cfRule>
    <cfRule type="cellIs" dxfId="151" priority="13" stopIfTrue="1" operator="equal">
      <formula>"3.0"</formula>
    </cfRule>
    <cfRule type="cellIs" dxfId="150" priority="14" stopIfTrue="1" operator="equal">
      <formula>"2.0"</formula>
    </cfRule>
  </conditionalFormatting>
  <conditionalFormatting sqref="O3:O27">
    <cfRule type="colorScale" priority="15">
      <colorScale>
        <cfvo type="min"/>
        <cfvo type="max"/>
        <color rgb="FF63BE7B"/>
        <color rgb="FFFFEF9C"/>
      </colorScale>
    </cfRule>
  </conditionalFormatting>
  <conditionalFormatting sqref="N30:N36">
    <cfRule type="dataBar" priority="8">
      <dataBar>
        <cfvo type="min"/>
        <cfvo type="max"/>
        <color theme="9" tint="0.39997558519241921"/>
      </dataBar>
      <extLst>
        <ext xmlns:x14="http://schemas.microsoft.com/office/spreadsheetml/2009/9/main" uri="{B025F937-C7B1-47D3-B67F-A62EFF666E3E}">
          <x14:id>{CAC7AF4D-7820-403D-B68E-3E6E6FCF16B8}</x14:id>
        </ext>
      </extLst>
    </cfRule>
  </conditionalFormatting>
  <conditionalFormatting sqref="J3 L3">
    <cfRule type="cellIs" dxfId="149" priority="5" stopIfTrue="1" operator="equal">
      <formula>"3.5"</formula>
    </cfRule>
  </conditionalFormatting>
  <conditionalFormatting sqref="J3 L3">
    <cfRule type="cellIs" dxfId="148" priority="2" stopIfTrue="1" operator="equal">
      <formula>"5.0"</formula>
    </cfRule>
    <cfRule type="cellIs" dxfId="147" priority="3" stopIfTrue="1" operator="equal">
      <formula>"4.5"</formula>
    </cfRule>
    <cfRule type="cellIs" dxfId="146" priority="4" stopIfTrue="1" operator="equal">
      <formula>"4.0"</formula>
    </cfRule>
    <cfRule type="cellIs" dxfId="145" priority="6" stopIfTrue="1" operator="equal">
      <formula>"3.0"</formula>
    </cfRule>
    <cfRule type="cellIs" dxfId="144" priority="7" stopIfTrue="1" operator="equal">
      <formula>"2.0"</formula>
    </cfRule>
  </conditionalFormatting>
  <conditionalFormatting sqref="K3:K27">
    <cfRule type="dataBar" priority="1">
      <dataBar>
        <cfvo type="num" val="0"/>
        <cfvo type="num" val="100"/>
        <color theme="9" tint="0.39997558519241921"/>
      </dataBar>
      <extLst>
        <ext xmlns:x14="http://schemas.microsoft.com/office/spreadsheetml/2009/9/main" uri="{B025F937-C7B1-47D3-B67F-A62EFF666E3E}">
          <x14:id>{2FC61DEE-88D1-402C-89A1-D0A430039C46}</x14:id>
        </ext>
      </extLst>
    </cfRule>
  </conditionalFormatting>
  <pageMargins left="0.70866141732283472" right="0.70866141732283472" top="0.74803149606299213" bottom="0.74803149606299213" header="0.31496062992125984" footer="0.31496062992125984"/>
  <pageSetup paperSize="9" scale="77" orientation="portrait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AF07D0B2-074E-4355-9922-205375CF1ED0}">
            <x14:dataBar minLength="0" maxLength="100" border="1">
              <x14:cfvo type="num">
                <xm:f>0</xm:f>
              </x14:cfvo>
              <x14:cfvo type="num">
                <xm:f>1</xm:f>
              </x14:cfvo>
              <x14:borderColor theme="9" tint="-0.249977111117893"/>
              <x14:negativeFillColor rgb="FFFF0000"/>
              <x14:axisColor rgb="FF000000"/>
            </x14:dataBar>
          </x14:cfRule>
          <xm:sqref>G3:G27 E3:E27</xm:sqref>
        </x14:conditionalFormatting>
        <x14:conditionalFormatting xmlns:xm="http://schemas.microsoft.com/office/excel/2006/main">
          <x14:cfRule type="dataBar" id="{40CFA2C0-CCC1-4181-8F3F-65043F5B6621}">
            <x14:dataBar minLength="0" maxLength="100" border="1" direction="leftToRight">
              <x14:cfvo type="num">
                <xm:f>0</xm:f>
              </x14:cfvo>
              <x14:cfvo type="num">
                <xm:f>100</xm:f>
              </x14:cfvo>
              <x14:borderColor theme="9" tint="-0.249977111117893"/>
              <x14:negativeFillColor rgb="FFFF0000"/>
              <x14:axisColor rgb="FF000000"/>
            </x14:dataBar>
          </x14:cfRule>
          <xm:sqref>H3:H27</xm:sqref>
        </x14:conditionalFormatting>
        <x14:conditionalFormatting xmlns:xm="http://schemas.microsoft.com/office/excel/2006/main">
          <x14:cfRule type="dataBar" id="{9F3F3CA9-27BD-4588-A1B8-F7E59E21DFEE}">
            <x14:dataBar minLength="0" maxLength="100" border="1" negativeBarBorderColorSameAsPositive="0">
              <x14:cfvo type="autoMin"/>
              <x14:cfvo type="autoMax"/>
              <x14:borderColor theme="9" tint="-0.249977111117893"/>
              <x14:negativeFillColor rgb="FFFF0000"/>
              <x14:negativeBorderColor rgb="FFFF0000"/>
              <x14:axisColor rgb="FF000000"/>
            </x14:dataBar>
          </x14:cfRule>
          <xm:sqref>I30:I36</xm:sqref>
        </x14:conditionalFormatting>
        <x14:conditionalFormatting xmlns:xm="http://schemas.microsoft.com/office/excel/2006/main">
          <x14:cfRule type="dataBar" id="{BDD076AE-B7A4-40DD-90C0-85E78D6E4E13}">
            <x14:dataBar minLength="0" maxLength="100" border="1" negativeBarBorderColorSameAsPositive="0">
              <x14:cfvo type="autoMin"/>
              <x14:cfvo type="autoMax"/>
              <x14:borderColor theme="9" tint="-0.249977111117893"/>
              <x14:negativeFillColor rgb="FFFF0000"/>
              <x14:negativeBorderColor rgb="FFFF0000"/>
              <x14:axisColor rgb="FF000000"/>
            </x14:dataBar>
          </x14:cfRule>
          <xm:sqref>L30:L36 J36</xm:sqref>
        </x14:conditionalFormatting>
        <x14:conditionalFormatting xmlns:xm="http://schemas.microsoft.com/office/excel/2006/main">
          <x14:cfRule type="dataBar" id="{CAC7AF4D-7820-403D-B68E-3E6E6FCF16B8}">
            <x14:dataBar minLength="0" maxLength="100" border="1" negativeBarBorderColorSameAsPositive="0">
              <x14:cfvo type="autoMin"/>
              <x14:cfvo type="autoMax"/>
              <x14:borderColor theme="9" tint="-0.249977111117893"/>
              <x14:negativeFillColor rgb="FFFF0000"/>
              <x14:negativeBorderColor rgb="FFFF0000"/>
              <x14:axisColor rgb="FF000000"/>
            </x14:dataBar>
          </x14:cfRule>
          <xm:sqref>N30:N36</xm:sqref>
        </x14:conditionalFormatting>
        <x14:conditionalFormatting xmlns:xm="http://schemas.microsoft.com/office/excel/2006/main">
          <x14:cfRule type="dataBar" id="{2FC61DEE-88D1-402C-89A1-D0A430039C46}">
            <x14:dataBar minLength="0" maxLength="100" border="1" direction="leftToRight">
              <x14:cfvo type="num">
                <xm:f>0</xm:f>
              </x14:cfvo>
              <x14:cfvo type="num">
                <xm:f>100</xm:f>
              </x14:cfvo>
              <x14:borderColor theme="9" tint="-0.249977111117893"/>
              <x14:negativeFillColor rgb="FFFF0000"/>
              <x14:axisColor rgb="FF000000"/>
            </x14:dataBar>
          </x14:cfRule>
          <xm:sqref>K3:K27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444F0A-6A74-4F85-94FA-F9CDEBBC213B}">
  <sheetPr>
    <tabColor rgb="FF6699FF"/>
    <pageSetUpPr fitToPage="1"/>
  </sheetPr>
  <dimension ref="A1:M43"/>
  <sheetViews>
    <sheetView tabSelected="1" zoomScale="115" zoomScaleNormal="115" workbookViewId="0">
      <pane xSplit="2" ySplit="2" topLeftCell="C3" activePane="bottomRight" state="frozen"/>
      <selection activeCell="Q31" sqref="Q31"/>
      <selection pane="topRight" activeCell="Q31" sqref="Q31"/>
      <selection pane="bottomLeft" activeCell="Q31" sqref="Q31"/>
      <selection pane="bottomRight" activeCell="C3" sqref="C3"/>
    </sheetView>
  </sheetViews>
  <sheetFormatPr defaultColWidth="11.5703125" defaultRowHeight="15"/>
  <cols>
    <col min="1" max="1" width="3.7109375" style="1" customWidth="1"/>
    <col min="2" max="2" width="10.7109375" style="5" customWidth="1"/>
    <col min="3" max="3" width="5.7109375" style="5" customWidth="1"/>
    <col min="4" max="9" width="12.7109375" style="5" customWidth="1"/>
    <col min="10" max="10" width="3.7109375" style="57" customWidth="1"/>
    <col min="11" max="11" width="12.7109375" style="5" customWidth="1"/>
    <col min="12" max="12" width="12.7109375" style="1" customWidth="1"/>
    <col min="13" max="16384" width="11.5703125" style="5"/>
  </cols>
  <sheetData>
    <row r="1" spans="1:12" ht="65.099999999999994" customHeight="1" thickBot="1">
      <c r="B1" s="22" t="s">
        <v>39</v>
      </c>
      <c r="C1" s="2" t="s">
        <v>0</v>
      </c>
      <c r="D1" s="3" t="s">
        <v>40</v>
      </c>
      <c r="E1" s="45" t="s">
        <v>40</v>
      </c>
      <c r="F1" s="4" t="s">
        <v>40</v>
      </c>
      <c r="G1" s="46" t="s">
        <v>140</v>
      </c>
      <c r="H1" s="46" t="s">
        <v>140</v>
      </c>
      <c r="I1" s="47" t="s">
        <v>140</v>
      </c>
      <c r="K1" s="58" t="s">
        <v>141</v>
      </c>
      <c r="L1" s="59" t="s">
        <v>141</v>
      </c>
    </row>
    <row r="2" spans="1:12" ht="30" customHeight="1" thickBot="1">
      <c r="A2" s="6" t="s">
        <v>2</v>
      </c>
      <c r="B2" s="6" t="s">
        <v>3</v>
      </c>
      <c r="C2" s="7"/>
      <c r="D2" s="8">
        <v>23</v>
      </c>
      <c r="E2" s="48" t="s">
        <v>41</v>
      </c>
      <c r="F2" s="49">
        <v>45676</v>
      </c>
      <c r="G2" s="50">
        <v>19</v>
      </c>
      <c r="H2" s="50" t="s">
        <v>41</v>
      </c>
      <c r="I2" s="51">
        <v>45697</v>
      </c>
      <c r="K2" s="60" t="s">
        <v>142</v>
      </c>
      <c r="L2" s="61" t="s">
        <v>143</v>
      </c>
    </row>
    <row r="3" spans="1:12" ht="19.899999999999999" customHeight="1">
      <c r="A3" s="10">
        <v>1</v>
      </c>
      <c r="B3" s="10" t="s">
        <v>42</v>
      </c>
      <c r="C3" s="11"/>
      <c r="D3" s="12"/>
      <c r="E3" s="52" t="str">
        <f>IF(ISBLANK(D3),"",D3/D$2*100+C3*3)</f>
        <v/>
      </c>
      <c r="F3" s="53" t="str">
        <f>IF(E3="","",IF(ROUND(E3,0)&gt;=91,"5.0",IF(ROUND(E3,0)&gt;=81,"4.5",IF(ROUND(E3,0)&gt;=71,"4.0",IF(ROUND(E3,0)&gt;=61,"3.5",IF(ROUND(E3,0)&gt;=51,"3.0","2.0"))))))</f>
        <v/>
      </c>
      <c r="G3" s="54"/>
      <c r="H3" s="55" t="str">
        <f>IF(ISBLANK(G3),"",G3/G$2*100)</f>
        <v/>
      </c>
      <c r="I3" s="56" t="str">
        <f>IF(H3="","",IF(ROUND(H3,0)&gt;=91,"3.5",IF(ROUND(H3,0)&gt;=51,"3.0","2.0")))</f>
        <v/>
      </c>
      <c r="K3" s="62" t="str">
        <f t="shared" ref="K3" si="0">IF(AND(F3="",I3=""),"",IF(I3="",F3,I3))</f>
        <v/>
      </c>
      <c r="L3" s="63" t="str">
        <f>IF(AND(F3="",I3=""),"",IF(I3="",$F$2,$I$2))</f>
        <v/>
      </c>
    </row>
    <row r="4" spans="1:12" ht="19.899999999999999" customHeight="1">
      <c r="A4" s="10">
        <v>2</v>
      </c>
      <c r="B4" s="10" t="s">
        <v>43</v>
      </c>
      <c r="C4" s="11">
        <v>1</v>
      </c>
      <c r="D4" s="12">
        <v>2</v>
      </c>
      <c r="E4" s="52">
        <f t="shared" ref="E4:E34" si="1">IF(ISBLANK(D4),"",D4/D$2*100+C4*3)</f>
        <v>11.695652173913043</v>
      </c>
      <c r="F4" s="53" t="str">
        <f t="shared" ref="F4:F34" si="2">IF(E4="","",IF(ROUND(E4,0)&gt;=91,"5.0",IF(ROUND(E4,0)&gt;=81,"4.5",IF(ROUND(E4,0)&gt;=71,"4.0",IF(ROUND(E4,0)&gt;=61,"3.5",IF(ROUND(E4,0)&gt;=51,"3.0","2.0"))))))</f>
        <v>2.0</v>
      </c>
      <c r="G4" s="54">
        <v>7</v>
      </c>
      <c r="H4" s="55">
        <f t="shared" ref="H4:H34" si="3">IF(ISBLANK(G4),"",G4/G$2*100)</f>
        <v>36.84210526315789</v>
      </c>
      <c r="I4" s="56" t="str">
        <f t="shared" ref="I4:I34" si="4">IF(H4="","",IF(ROUND(H4,0)&gt;=91,"3.5",IF(ROUND(H4,0)&gt;=51,"3.0","2.0")))</f>
        <v>2.0</v>
      </c>
      <c r="K4" s="62" t="s">
        <v>74</v>
      </c>
      <c r="L4" s="63">
        <v>45724</v>
      </c>
    </row>
    <row r="5" spans="1:12" ht="19.899999999999999" customHeight="1">
      <c r="A5" s="10">
        <v>3</v>
      </c>
      <c r="B5" s="10" t="s">
        <v>44</v>
      </c>
      <c r="C5" s="11"/>
      <c r="D5" s="12"/>
      <c r="E5" s="52" t="str">
        <f t="shared" si="1"/>
        <v/>
      </c>
      <c r="F5" s="53" t="str">
        <f t="shared" si="2"/>
        <v/>
      </c>
      <c r="G5" s="54"/>
      <c r="H5" s="55" t="str">
        <f t="shared" si="3"/>
        <v/>
      </c>
      <c r="I5" s="56" t="str">
        <f t="shared" si="4"/>
        <v/>
      </c>
      <c r="K5" s="62" t="str">
        <f t="shared" ref="K5:K28" si="5">IF(AND(F5="",I5=""),"",IF(I5="",F5,I5))</f>
        <v/>
      </c>
      <c r="L5" s="63" t="str">
        <f t="shared" ref="L5:L28" si="6">IF(AND(F5="",I5=""),"",IF(I5="",$F$2,$I$2))</f>
        <v/>
      </c>
    </row>
    <row r="6" spans="1:12" ht="19.899999999999999" customHeight="1">
      <c r="A6" s="10">
        <v>4</v>
      </c>
      <c r="B6" s="10" t="s">
        <v>45</v>
      </c>
      <c r="C6" s="11"/>
      <c r="D6" s="12"/>
      <c r="E6" s="52" t="str">
        <f t="shared" si="1"/>
        <v/>
      </c>
      <c r="F6" s="53" t="str">
        <f t="shared" si="2"/>
        <v/>
      </c>
      <c r="G6" s="54"/>
      <c r="H6" s="55" t="str">
        <f t="shared" si="3"/>
        <v/>
      </c>
      <c r="I6" s="56" t="str">
        <f t="shared" si="4"/>
        <v/>
      </c>
      <c r="K6" s="62" t="str">
        <f t="shared" si="5"/>
        <v/>
      </c>
      <c r="L6" s="63" t="str">
        <f t="shared" si="6"/>
        <v/>
      </c>
    </row>
    <row r="7" spans="1:12" ht="19.899999999999999" customHeight="1">
      <c r="A7" s="10">
        <v>5</v>
      </c>
      <c r="B7" s="10" t="s">
        <v>46</v>
      </c>
      <c r="C7" s="11"/>
      <c r="D7" s="12">
        <v>3</v>
      </c>
      <c r="E7" s="52">
        <f t="shared" si="1"/>
        <v>13.043478260869565</v>
      </c>
      <c r="F7" s="53" t="str">
        <f t="shared" si="2"/>
        <v>2.0</v>
      </c>
      <c r="G7" s="54">
        <v>6</v>
      </c>
      <c r="H7" s="55">
        <f t="shared" si="3"/>
        <v>31.578947368421051</v>
      </c>
      <c r="I7" s="56" t="str">
        <f t="shared" si="4"/>
        <v>2.0</v>
      </c>
      <c r="K7" s="62" t="s">
        <v>74</v>
      </c>
      <c r="L7" s="63">
        <v>45724</v>
      </c>
    </row>
    <row r="8" spans="1:12" ht="19.899999999999999" customHeight="1">
      <c r="A8" s="10">
        <v>6</v>
      </c>
      <c r="B8" s="10" t="s">
        <v>47</v>
      </c>
      <c r="C8" s="11"/>
      <c r="D8" s="12"/>
      <c r="E8" s="52" t="str">
        <f t="shared" si="1"/>
        <v/>
      </c>
      <c r="F8" s="53" t="str">
        <f t="shared" si="2"/>
        <v/>
      </c>
      <c r="G8" s="54"/>
      <c r="H8" s="55" t="str">
        <f t="shared" si="3"/>
        <v/>
      </c>
      <c r="I8" s="56" t="str">
        <f t="shared" si="4"/>
        <v/>
      </c>
      <c r="K8" s="62" t="str">
        <f t="shared" si="5"/>
        <v/>
      </c>
      <c r="L8" s="63" t="str">
        <f t="shared" si="6"/>
        <v/>
      </c>
    </row>
    <row r="9" spans="1:12" ht="19.899999999999999" customHeight="1">
      <c r="A9" s="10">
        <v>7</v>
      </c>
      <c r="B9" s="10" t="s">
        <v>48</v>
      </c>
      <c r="C9" s="11"/>
      <c r="D9" s="12"/>
      <c r="E9" s="52" t="str">
        <f t="shared" si="1"/>
        <v/>
      </c>
      <c r="F9" s="53" t="str">
        <f t="shared" si="2"/>
        <v/>
      </c>
      <c r="G9" s="54"/>
      <c r="H9" s="55" t="str">
        <f t="shared" si="3"/>
        <v/>
      </c>
      <c r="I9" s="56" t="str">
        <f t="shared" si="4"/>
        <v/>
      </c>
      <c r="K9" s="62" t="str">
        <f t="shared" si="5"/>
        <v/>
      </c>
      <c r="L9" s="63" t="str">
        <f t="shared" si="6"/>
        <v/>
      </c>
    </row>
    <row r="10" spans="1:12" ht="19.899999999999999" customHeight="1">
      <c r="A10" s="10">
        <v>8</v>
      </c>
      <c r="B10" s="10" t="s">
        <v>49</v>
      </c>
      <c r="C10" s="11"/>
      <c r="D10" s="12"/>
      <c r="E10" s="52" t="str">
        <f t="shared" si="1"/>
        <v/>
      </c>
      <c r="F10" s="53" t="str">
        <f t="shared" si="2"/>
        <v/>
      </c>
      <c r="G10" s="54"/>
      <c r="H10" s="55" t="str">
        <f t="shared" si="3"/>
        <v/>
      </c>
      <c r="I10" s="56" t="str">
        <f t="shared" si="4"/>
        <v/>
      </c>
      <c r="K10" s="62" t="str">
        <f t="shared" si="5"/>
        <v/>
      </c>
      <c r="L10" s="63" t="str">
        <f t="shared" si="6"/>
        <v/>
      </c>
    </row>
    <row r="11" spans="1:12" ht="19.899999999999999" customHeight="1">
      <c r="A11" s="10">
        <v>9</v>
      </c>
      <c r="B11" s="10" t="s">
        <v>50</v>
      </c>
      <c r="C11" s="11"/>
      <c r="D11" s="12"/>
      <c r="E11" s="52" t="str">
        <f t="shared" si="1"/>
        <v/>
      </c>
      <c r="F11" s="53" t="str">
        <f t="shared" si="2"/>
        <v/>
      </c>
      <c r="G11" s="54"/>
      <c r="H11" s="55" t="str">
        <f t="shared" si="3"/>
        <v/>
      </c>
      <c r="I11" s="56" t="str">
        <f t="shared" si="4"/>
        <v/>
      </c>
      <c r="K11" s="62" t="str">
        <f t="shared" si="5"/>
        <v/>
      </c>
      <c r="L11" s="63" t="str">
        <f t="shared" si="6"/>
        <v/>
      </c>
    </row>
    <row r="12" spans="1:12" ht="19.899999999999999" customHeight="1">
      <c r="A12" s="10">
        <v>10</v>
      </c>
      <c r="B12" s="10" t="s">
        <v>51</v>
      </c>
      <c r="C12" s="11"/>
      <c r="D12" s="12">
        <v>2</v>
      </c>
      <c r="E12" s="52">
        <f t="shared" si="1"/>
        <v>8.695652173913043</v>
      </c>
      <c r="F12" s="53" t="str">
        <f t="shared" si="2"/>
        <v>2.0</v>
      </c>
      <c r="G12" s="54">
        <v>3</v>
      </c>
      <c r="H12" s="55">
        <f t="shared" si="3"/>
        <v>15.789473684210526</v>
      </c>
      <c r="I12" s="56" t="str">
        <f t="shared" si="4"/>
        <v>2.0</v>
      </c>
      <c r="K12" s="62" t="str">
        <f t="shared" si="5"/>
        <v>2.0</v>
      </c>
      <c r="L12" s="63">
        <f t="shared" si="6"/>
        <v>45697</v>
      </c>
    </row>
    <row r="13" spans="1:12" ht="19.899999999999999" customHeight="1">
      <c r="A13" s="10">
        <v>11</v>
      </c>
      <c r="B13" s="10" t="s">
        <v>52</v>
      </c>
      <c r="C13" s="11"/>
      <c r="D13" s="12"/>
      <c r="E13" s="52" t="str">
        <f t="shared" si="1"/>
        <v/>
      </c>
      <c r="F13" s="53" t="str">
        <f t="shared" si="2"/>
        <v/>
      </c>
      <c r="G13" s="54"/>
      <c r="H13" s="55" t="str">
        <f t="shared" si="3"/>
        <v/>
      </c>
      <c r="I13" s="56" t="str">
        <f t="shared" si="4"/>
        <v/>
      </c>
      <c r="K13" s="62" t="str">
        <f t="shared" si="5"/>
        <v/>
      </c>
      <c r="L13" s="63" t="str">
        <f t="shared" si="6"/>
        <v/>
      </c>
    </row>
    <row r="14" spans="1:12" ht="19.899999999999999" customHeight="1">
      <c r="A14" s="10">
        <v>12</v>
      </c>
      <c r="B14" s="10" t="s">
        <v>53</v>
      </c>
      <c r="C14" s="11"/>
      <c r="D14" s="12">
        <v>0</v>
      </c>
      <c r="E14" s="52">
        <f t="shared" si="1"/>
        <v>0</v>
      </c>
      <c r="F14" s="53" t="str">
        <f t="shared" si="2"/>
        <v>2.0</v>
      </c>
      <c r="G14" s="54">
        <v>2</v>
      </c>
      <c r="H14" s="55">
        <f t="shared" si="3"/>
        <v>10.526315789473683</v>
      </c>
      <c r="I14" s="56" t="str">
        <f t="shared" si="4"/>
        <v>2.0</v>
      </c>
      <c r="K14" s="62" t="s">
        <v>74</v>
      </c>
      <c r="L14" s="63">
        <v>45724</v>
      </c>
    </row>
    <row r="15" spans="1:12" ht="19.899999999999999" customHeight="1">
      <c r="A15" s="10">
        <v>13</v>
      </c>
      <c r="B15" s="10" t="s">
        <v>54</v>
      </c>
      <c r="C15" s="11"/>
      <c r="D15" s="12"/>
      <c r="E15" s="52" t="str">
        <f t="shared" si="1"/>
        <v/>
      </c>
      <c r="F15" s="53" t="str">
        <f t="shared" si="2"/>
        <v/>
      </c>
      <c r="G15" s="54"/>
      <c r="H15" s="55" t="str">
        <f t="shared" si="3"/>
        <v/>
      </c>
      <c r="I15" s="56" t="str">
        <f t="shared" si="4"/>
        <v/>
      </c>
      <c r="K15" s="62" t="s">
        <v>72</v>
      </c>
      <c r="L15" s="63">
        <v>45676</v>
      </c>
    </row>
    <row r="16" spans="1:12" ht="19.899999999999999" customHeight="1">
      <c r="A16" s="10">
        <v>14</v>
      </c>
      <c r="B16" s="10" t="s">
        <v>55</v>
      </c>
      <c r="C16" s="11"/>
      <c r="D16" s="12"/>
      <c r="E16" s="52" t="str">
        <f t="shared" si="1"/>
        <v/>
      </c>
      <c r="F16" s="53" t="str">
        <f t="shared" si="2"/>
        <v/>
      </c>
      <c r="G16" s="54"/>
      <c r="H16" s="55" t="str">
        <f t="shared" si="3"/>
        <v/>
      </c>
      <c r="I16" s="56" t="str">
        <f t="shared" si="4"/>
        <v/>
      </c>
      <c r="K16" s="62" t="str">
        <f t="shared" si="5"/>
        <v/>
      </c>
      <c r="L16" s="63" t="str">
        <f t="shared" si="6"/>
        <v/>
      </c>
    </row>
    <row r="17" spans="1:12" ht="19.899999999999999" customHeight="1">
      <c r="A17" s="10">
        <v>15</v>
      </c>
      <c r="B17" s="10" t="s">
        <v>56</v>
      </c>
      <c r="C17" s="11"/>
      <c r="D17" s="12"/>
      <c r="E17" s="52" t="str">
        <f t="shared" si="1"/>
        <v/>
      </c>
      <c r="F17" s="53" t="str">
        <f t="shared" si="2"/>
        <v/>
      </c>
      <c r="G17" s="54"/>
      <c r="H17" s="55" t="str">
        <f t="shared" si="3"/>
        <v/>
      </c>
      <c r="I17" s="56" t="str">
        <f t="shared" si="4"/>
        <v/>
      </c>
      <c r="K17" s="62" t="str">
        <f t="shared" si="5"/>
        <v/>
      </c>
      <c r="L17" s="63" t="str">
        <f t="shared" si="6"/>
        <v/>
      </c>
    </row>
    <row r="18" spans="1:12" ht="19.899999999999999" customHeight="1">
      <c r="A18" s="10">
        <v>16</v>
      </c>
      <c r="B18" s="10" t="s">
        <v>57</v>
      </c>
      <c r="C18" s="11"/>
      <c r="D18" s="12">
        <v>4</v>
      </c>
      <c r="E18" s="52">
        <f t="shared" si="1"/>
        <v>17.391304347826086</v>
      </c>
      <c r="F18" s="53" t="str">
        <f t="shared" si="2"/>
        <v>2.0</v>
      </c>
      <c r="G18" s="54">
        <v>13</v>
      </c>
      <c r="H18" s="55">
        <f t="shared" si="3"/>
        <v>68.421052631578945</v>
      </c>
      <c r="I18" s="56" t="str">
        <f t="shared" si="4"/>
        <v>3.0</v>
      </c>
      <c r="K18" s="62" t="str">
        <f t="shared" si="5"/>
        <v>3.0</v>
      </c>
      <c r="L18" s="63">
        <f t="shared" si="6"/>
        <v>45697</v>
      </c>
    </row>
    <row r="19" spans="1:12" ht="19.899999999999999" customHeight="1">
      <c r="A19" s="10">
        <v>17</v>
      </c>
      <c r="B19" s="10" t="s">
        <v>58</v>
      </c>
      <c r="C19" s="11"/>
      <c r="D19" s="12"/>
      <c r="E19" s="52" t="str">
        <f t="shared" si="1"/>
        <v/>
      </c>
      <c r="F19" s="53" t="str">
        <f t="shared" si="2"/>
        <v/>
      </c>
      <c r="G19" s="54"/>
      <c r="H19" s="55" t="str">
        <f t="shared" si="3"/>
        <v/>
      </c>
      <c r="I19" s="56" t="str">
        <f t="shared" si="4"/>
        <v/>
      </c>
      <c r="K19" s="62" t="str">
        <f t="shared" si="5"/>
        <v/>
      </c>
      <c r="L19" s="63" t="str">
        <f t="shared" si="6"/>
        <v/>
      </c>
    </row>
    <row r="20" spans="1:12" ht="19.899999999999999" customHeight="1">
      <c r="A20" s="10">
        <v>18</v>
      </c>
      <c r="B20" s="10" t="s">
        <v>59</v>
      </c>
      <c r="C20" s="11"/>
      <c r="D20" s="12">
        <v>5</v>
      </c>
      <c r="E20" s="52">
        <f t="shared" si="1"/>
        <v>21.739130434782609</v>
      </c>
      <c r="F20" s="53" t="str">
        <f t="shared" si="2"/>
        <v>2.0</v>
      </c>
      <c r="G20" s="54">
        <v>14</v>
      </c>
      <c r="H20" s="55">
        <f t="shared" si="3"/>
        <v>73.68421052631578</v>
      </c>
      <c r="I20" s="56" t="str">
        <f t="shared" si="4"/>
        <v>3.0</v>
      </c>
      <c r="K20" s="62" t="str">
        <f t="shared" si="5"/>
        <v>3.0</v>
      </c>
      <c r="L20" s="63">
        <f t="shared" si="6"/>
        <v>45697</v>
      </c>
    </row>
    <row r="21" spans="1:12" ht="19.899999999999999" customHeight="1">
      <c r="A21" s="10">
        <v>19</v>
      </c>
      <c r="B21" s="10" t="s">
        <v>60</v>
      </c>
      <c r="C21" s="11"/>
      <c r="D21" s="12"/>
      <c r="E21" s="52" t="str">
        <f t="shared" si="1"/>
        <v/>
      </c>
      <c r="F21" s="53" t="str">
        <f t="shared" si="2"/>
        <v/>
      </c>
      <c r="G21" s="54"/>
      <c r="H21" s="55" t="str">
        <f t="shared" si="3"/>
        <v/>
      </c>
      <c r="I21" s="56" t="str">
        <f t="shared" si="4"/>
        <v/>
      </c>
      <c r="K21" s="62" t="str">
        <f t="shared" si="5"/>
        <v/>
      </c>
      <c r="L21" s="63" t="str">
        <f t="shared" si="6"/>
        <v/>
      </c>
    </row>
    <row r="22" spans="1:12" ht="19.899999999999999" customHeight="1">
      <c r="A22" s="10">
        <v>20</v>
      </c>
      <c r="B22" s="10" t="s">
        <v>61</v>
      </c>
      <c r="C22" s="11"/>
      <c r="D22" s="12"/>
      <c r="E22" s="52" t="str">
        <f t="shared" si="1"/>
        <v/>
      </c>
      <c r="F22" s="53" t="str">
        <f t="shared" si="2"/>
        <v/>
      </c>
      <c r="G22" s="54"/>
      <c r="H22" s="55" t="str">
        <f t="shared" si="3"/>
        <v/>
      </c>
      <c r="I22" s="56" t="str">
        <f t="shared" si="4"/>
        <v/>
      </c>
      <c r="K22" s="62" t="str">
        <f t="shared" si="5"/>
        <v/>
      </c>
      <c r="L22" s="63" t="str">
        <f t="shared" si="6"/>
        <v/>
      </c>
    </row>
    <row r="23" spans="1:12" ht="19.899999999999999" customHeight="1">
      <c r="A23" s="10">
        <v>21</v>
      </c>
      <c r="B23" s="10" t="s">
        <v>62</v>
      </c>
      <c r="C23" s="11"/>
      <c r="D23" s="12"/>
      <c r="E23" s="52" t="str">
        <f t="shared" si="1"/>
        <v/>
      </c>
      <c r="F23" s="53" t="str">
        <f t="shared" si="2"/>
        <v/>
      </c>
      <c r="G23" s="54"/>
      <c r="H23" s="55" t="str">
        <f t="shared" si="3"/>
        <v/>
      </c>
      <c r="I23" s="56" t="str">
        <f t="shared" si="4"/>
        <v/>
      </c>
      <c r="K23" s="62" t="str">
        <f t="shared" si="5"/>
        <v/>
      </c>
      <c r="L23" s="63" t="str">
        <f t="shared" si="6"/>
        <v/>
      </c>
    </row>
    <row r="24" spans="1:12" ht="19.899999999999999" customHeight="1">
      <c r="A24" s="10">
        <v>22</v>
      </c>
      <c r="B24" s="10" t="s">
        <v>63</v>
      </c>
      <c r="C24" s="11"/>
      <c r="D24" s="12"/>
      <c r="E24" s="52" t="str">
        <f t="shared" si="1"/>
        <v/>
      </c>
      <c r="F24" s="53" t="str">
        <f t="shared" si="2"/>
        <v/>
      </c>
      <c r="G24" s="54"/>
      <c r="H24" s="55" t="str">
        <f t="shared" si="3"/>
        <v/>
      </c>
      <c r="I24" s="56" t="str">
        <f t="shared" si="4"/>
        <v/>
      </c>
      <c r="K24" s="62" t="str">
        <f t="shared" si="5"/>
        <v/>
      </c>
      <c r="L24" s="63" t="str">
        <f t="shared" si="6"/>
        <v/>
      </c>
    </row>
    <row r="25" spans="1:12" ht="19.899999999999999" customHeight="1">
      <c r="A25" s="10">
        <v>23</v>
      </c>
      <c r="B25" s="10" t="s">
        <v>64</v>
      </c>
      <c r="C25" s="11"/>
      <c r="D25" s="12">
        <v>1</v>
      </c>
      <c r="E25" s="52">
        <f t="shared" si="1"/>
        <v>4.3478260869565215</v>
      </c>
      <c r="F25" s="53" t="str">
        <f t="shared" si="2"/>
        <v>2.0</v>
      </c>
      <c r="G25" s="54">
        <v>15</v>
      </c>
      <c r="H25" s="55">
        <f t="shared" si="3"/>
        <v>78.94736842105263</v>
      </c>
      <c r="I25" s="56" t="str">
        <f t="shared" si="4"/>
        <v>3.0</v>
      </c>
      <c r="K25" s="62" t="str">
        <f t="shared" si="5"/>
        <v>3.0</v>
      </c>
      <c r="L25" s="63">
        <f t="shared" si="6"/>
        <v>45697</v>
      </c>
    </row>
    <row r="26" spans="1:12" ht="19.899999999999999" customHeight="1">
      <c r="A26" s="10">
        <v>24</v>
      </c>
      <c r="B26" s="10" t="s">
        <v>65</v>
      </c>
      <c r="C26" s="11"/>
      <c r="D26" s="12"/>
      <c r="E26" s="52" t="str">
        <f t="shared" si="1"/>
        <v/>
      </c>
      <c r="F26" s="53" t="str">
        <f t="shared" si="2"/>
        <v/>
      </c>
      <c r="G26" s="54"/>
      <c r="H26" s="55" t="str">
        <f t="shared" si="3"/>
        <v/>
      </c>
      <c r="I26" s="56" t="str">
        <f t="shared" si="4"/>
        <v/>
      </c>
      <c r="K26" s="62" t="str">
        <f t="shared" si="5"/>
        <v/>
      </c>
      <c r="L26" s="63" t="str">
        <f t="shared" si="6"/>
        <v/>
      </c>
    </row>
    <row r="27" spans="1:12" ht="19.899999999999999" customHeight="1">
      <c r="A27" s="10">
        <v>25</v>
      </c>
      <c r="B27" s="10" t="s">
        <v>66</v>
      </c>
      <c r="C27" s="11"/>
      <c r="D27" s="12">
        <v>2</v>
      </c>
      <c r="E27" s="52">
        <f t="shared" si="1"/>
        <v>8.695652173913043</v>
      </c>
      <c r="F27" s="53" t="str">
        <f t="shared" si="2"/>
        <v>2.0</v>
      </c>
      <c r="G27" s="54">
        <v>8</v>
      </c>
      <c r="H27" s="55">
        <f t="shared" si="3"/>
        <v>42.105263157894733</v>
      </c>
      <c r="I27" s="56" t="str">
        <f t="shared" si="4"/>
        <v>2.0</v>
      </c>
      <c r="K27" s="62" t="s">
        <v>74</v>
      </c>
      <c r="L27" s="63">
        <v>45724</v>
      </c>
    </row>
    <row r="28" spans="1:12" ht="19.899999999999999" customHeight="1">
      <c r="A28" s="10">
        <v>26</v>
      </c>
      <c r="B28" s="10" t="s">
        <v>67</v>
      </c>
      <c r="C28" s="11"/>
      <c r="D28" s="12">
        <v>2</v>
      </c>
      <c r="E28" s="52">
        <f t="shared" si="1"/>
        <v>8.695652173913043</v>
      </c>
      <c r="F28" s="53" t="str">
        <f t="shared" si="2"/>
        <v>2.0</v>
      </c>
      <c r="G28" s="54">
        <v>15</v>
      </c>
      <c r="H28" s="55">
        <f t="shared" si="3"/>
        <v>78.94736842105263</v>
      </c>
      <c r="I28" s="56" t="str">
        <f t="shared" si="4"/>
        <v>3.0</v>
      </c>
      <c r="K28" s="62" t="str">
        <f t="shared" ref="K28:K34" si="7">IF(AND(F28="",I28=""),"",IF(I28="",F28,I28))</f>
        <v>3.0</v>
      </c>
      <c r="L28" s="63">
        <f t="shared" ref="L28:L34" si="8">IF(AND(F28="",I28=""),"",IF(I28="",$F$2,$I$2))</f>
        <v>45697</v>
      </c>
    </row>
    <row r="29" spans="1:12" ht="19.899999999999999" customHeight="1">
      <c r="A29" s="10">
        <v>27</v>
      </c>
      <c r="B29" s="10" t="s">
        <v>68</v>
      </c>
      <c r="C29" s="11"/>
      <c r="D29" s="12"/>
      <c r="E29" s="52" t="str">
        <f t="shared" si="1"/>
        <v/>
      </c>
      <c r="F29" s="53" t="str">
        <f t="shared" si="2"/>
        <v/>
      </c>
      <c r="G29" s="54"/>
      <c r="H29" s="55" t="str">
        <f t="shared" si="3"/>
        <v/>
      </c>
      <c r="I29" s="56" t="str">
        <f t="shared" si="4"/>
        <v/>
      </c>
      <c r="K29" s="62" t="str">
        <f t="shared" si="7"/>
        <v/>
      </c>
      <c r="L29" s="63" t="str">
        <f t="shared" si="8"/>
        <v/>
      </c>
    </row>
    <row r="30" spans="1:12" ht="19.899999999999999" customHeight="1">
      <c r="A30" s="10">
        <v>28</v>
      </c>
      <c r="B30" s="10" t="s">
        <v>69</v>
      </c>
      <c r="C30" s="11">
        <v>1</v>
      </c>
      <c r="D30" s="12">
        <v>6</v>
      </c>
      <c r="E30" s="52">
        <f t="shared" si="1"/>
        <v>29.086956521739129</v>
      </c>
      <c r="F30" s="53" t="str">
        <f t="shared" si="2"/>
        <v>2.0</v>
      </c>
      <c r="G30" s="54">
        <v>8</v>
      </c>
      <c r="H30" s="55">
        <f t="shared" si="3"/>
        <v>42.105263157894733</v>
      </c>
      <c r="I30" s="56" t="str">
        <f t="shared" si="4"/>
        <v>2.0</v>
      </c>
      <c r="K30" s="62" t="s">
        <v>74</v>
      </c>
      <c r="L30" s="63">
        <v>45724</v>
      </c>
    </row>
    <row r="31" spans="1:12" ht="19.899999999999999" customHeight="1">
      <c r="A31" s="10">
        <v>29</v>
      </c>
      <c r="B31" s="10">
        <v>295076</v>
      </c>
      <c r="C31" s="11"/>
      <c r="D31" s="12"/>
      <c r="E31" s="52" t="str">
        <f t="shared" si="1"/>
        <v/>
      </c>
      <c r="F31" s="53" t="str">
        <f t="shared" si="2"/>
        <v/>
      </c>
      <c r="G31" s="54"/>
      <c r="H31" s="55" t="str">
        <f t="shared" si="3"/>
        <v/>
      </c>
      <c r="I31" s="56" t="str">
        <f t="shared" si="4"/>
        <v/>
      </c>
      <c r="K31" s="62" t="str">
        <f t="shared" si="7"/>
        <v/>
      </c>
      <c r="L31" s="63" t="str">
        <f t="shared" si="8"/>
        <v/>
      </c>
    </row>
    <row r="32" spans="1:12" ht="19.899999999999999" customHeight="1">
      <c r="A32" s="10">
        <v>30</v>
      </c>
      <c r="B32" s="10">
        <v>298289</v>
      </c>
      <c r="C32" s="11"/>
      <c r="D32" s="12">
        <v>2</v>
      </c>
      <c r="E32" s="52">
        <f t="shared" si="1"/>
        <v>8.695652173913043</v>
      </c>
      <c r="F32" s="53" t="str">
        <f t="shared" si="2"/>
        <v>2.0</v>
      </c>
      <c r="G32" s="54">
        <v>6</v>
      </c>
      <c r="H32" s="55">
        <f t="shared" si="3"/>
        <v>31.578947368421051</v>
      </c>
      <c r="I32" s="56" t="str">
        <f t="shared" si="4"/>
        <v>2.0</v>
      </c>
      <c r="K32" s="62" t="s">
        <v>74</v>
      </c>
      <c r="L32" s="63">
        <v>45724</v>
      </c>
    </row>
    <row r="33" spans="1:13" ht="19.899999999999999" customHeight="1">
      <c r="A33" s="10">
        <v>31</v>
      </c>
      <c r="B33" s="10">
        <v>298240</v>
      </c>
      <c r="C33" s="11"/>
      <c r="D33" s="12">
        <v>2</v>
      </c>
      <c r="E33" s="52">
        <f t="shared" si="1"/>
        <v>8.695652173913043</v>
      </c>
      <c r="F33" s="53" t="str">
        <f t="shared" si="2"/>
        <v>2.0</v>
      </c>
      <c r="G33" s="54">
        <v>17</v>
      </c>
      <c r="H33" s="55">
        <f t="shared" si="3"/>
        <v>89.473684210526315</v>
      </c>
      <c r="I33" s="56" t="str">
        <f t="shared" si="4"/>
        <v>3.0</v>
      </c>
      <c r="K33" s="62" t="str">
        <f t="shared" si="7"/>
        <v>3.0</v>
      </c>
      <c r="L33" s="63">
        <f t="shared" si="8"/>
        <v>45697</v>
      </c>
    </row>
    <row r="34" spans="1:13" ht="19.899999999999999" customHeight="1">
      <c r="A34" s="10">
        <v>32</v>
      </c>
      <c r="B34" s="10">
        <v>298305</v>
      </c>
      <c r="C34" s="11"/>
      <c r="D34" s="12"/>
      <c r="E34" s="52" t="str">
        <f t="shared" si="1"/>
        <v/>
      </c>
      <c r="F34" s="53" t="str">
        <f t="shared" si="2"/>
        <v/>
      </c>
      <c r="G34" s="54"/>
      <c r="H34" s="55" t="str">
        <f t="shared" si="3"/>
        <v/>
      </c>
      <c r="I34" s="56" t="str">
        <f t="shared" si="4"/>
        <v/>
      </c>
      <c r="K34" s="62" t="str">
        <f t="shared" si="7"/>
        <v/>
      </c>
      <c r="L34" s="63" t="str">
        <f t="shared" si="8"/>
        <v/>
      </c>
    </row>
    <row r="35" spans="1:13" ht="25.15" customHeight="1">
      <c r="J35" s="5"/>
      <c r="L35" s="5"/>
    </row>
    <row r="36" spans="1:13" s="15" customFormat="1" ht="20.100000000000001" customHeight="1" thickBot="1">
      <c r="D36" s="5"/>
      <c r="J36" s="64"/>
    </row>
    <row r="37" spans="1:13" ht="19.899999999999999" customHeight="1">
      <c r="E37" s="26" t="s">
        <v>70</v>
      </c>
      <c r="F37" s="26">
        <f t="shared" ref="F37:F42" si="9">COUNTIF(F$3:F$34,E37)</f>
        <v>0</v>
      </c>
      <c r="H37" s="26" t="s">
        <v>70</v>
      </c>
      <c r="I37" s="26">
        <f>COUNTIF(I$3:I$34,H37)</f>
        <v>0</v>
      </c>
      <c r="K37" s="26">
        <f t="shared" ref="K37:K42" si="10">COUNTIF(K$3:K$34,E37)</f>
        <v>0</v>
      </c>
      <c r="L37" s="65">
        <f>K37/K43</f>
        <v>0</v>
      </c>
    </row>
    <row r="38" spans="1:13" ht="19.899999999999999" customHeight="1">
      <c r="E38" s="27" t="s">
        <v>71</v>
      </c>
      <c r="F38" s="27">
        <f t="shared" si="9"/>
        <v>0</v>
      </c>
      <c r="H38" s="27" t="s">
        <v>71</v>
      </c>
      <c r="I38" s="27">
        <f t="shared" ref="I38:I42" si="11">COUNTIF(I$3:I$34,H38)</f>
        <v>0</v>
      </c>
      <c r="K38" s="27">
        <f t="shared" si="10"/>
        <v>0</v>
      </c>
      <c r="L38" s="65">
        <f>K38/K43</f>
        <v>0</v>
      </c>
    </row>
    <row r="39" spans="1:13" ht="19.899999999999999" customHeight="1">
      <c r="E39" s="27" t="s">
        <v>72</v>
      </c>
      <c r="F39" s="27">
        <f t="shared" si="9"/>
        <v>0</v>
      </c>
      <c r="H39" s="27" t="s">
        <v>72</v>
      </c>
      <c r="I39" s="27">
        <f t="shared" si="11"/>
        <v>0</v>
      </c>
      <c r="K39" s="27">
        <f t="shared" si="10"/>
        <v>1</v>
      </c>
      <c r="L39" s="65">
        <f>K39/K43</f>
        <v>7.6923076923076927E-2</v>
      </c>
    </row>
    <row r="40" spans="1:13" ht="19.899999999999999" customHeight="1">
      <c r="E40" s="27" t="s">
        <v>73</v>
      </c>
      <c r="F40" s="27">
        <f t="shared" si="9"/>
        <v>0</v>
      </c>
      <c r="H40" s="27" t="s">
        <v>73</v>
      </c>
      <c r="I40" s="27">
        <f t="shared" si="11"/>
        <v>0</v>
      </c>
      <c r="K40" s="27">
        <f t="shared" si="10"/>
        <v>0</v>
      </c>
      <c r="L40" s="65">
        <f>K40/K43</f>
        <v>0</v>
      </c>
    </row>
    <row r="41" spans="1:13" ht="19.899999999999999" customHeight="1">
      <c r="E41" s="27" t="s">
        <v>74</v>
      </c>
      <c r="F41" s="27">
        <f t="shared" si="9"/>
        <v>0</v>
      </c>
      <c r="H41" s="27" t="s">
        <v>74</v>
      </c>
      <c r="I41" s="27">
        <f t="shared" si="11"/>
        <v>5</v>
      </c>
      <c r="K41" s="27">
        <f t="shared" si="10"/>
        <v>11</v>
      </c>
      <c r="L41" s="65">
        <f>K41/K43</f>
        <v>0.84615384615384615</v>
      </c>
    </row>
    <row r="42" spans="1:13" ht="19.899999999999999" customHeight="1" thickBot="1">
      <c r="E42" s="28" t="s">
        <v>75</v>
      </c>
      <c r="F42" s="28">
        <f t="shared" si="9"/>
        <v>12</v>
      </c>
      <c r="H42" s="28" t="s">
        <v>75</v>
      </c>
      <c r="I42" s="28">
        <f t="shared" si="11"/>
        <v>7</v>
      </c>
      <c r="K42" s="28">
        <f t="shared" si="10"/>
        <v>1</v>
      </c>
      <c r="L42" s="65">
        <f>K42/K43</f>
        <v>7.6923076923076927E-2</v>
      </c>
      <c r="M42" s="5">
        <f>+K42+'[1]N11-04'!X40+'[1]N13-01'!X42</f>
        <v>12</v>
      </c>
    </row>
    <row r="43" spans="1:13" ht="19.899999999999999" customHeight="1">
      <c r="E43" s="29" t="s">
        <v>76</v>
      </c>
      <c r="F43" s="30">
        <f>SUM(F37:F42)</f>
        <v>12</v>
      </c>
      <c r="G43" s="30"/>
      <c r="H43" s="29" t="s">
        <v>76</v>
      </c>
      <c r="I43" s="30">
        <f>SUM(I37:I42)</f>
        <v>12</v>
      </c>
      <c r="K43" s="30">
        <f>SUM(K37:K42)</f>
        <v>13</v>
      </c>
      <c r="L43" s="5"/>
    </row>
  </sheetData>
  <conditionalFormatting sqref="C3:C34">
    <cfRule type="cellIs" dxfId="143" priority="31" operator="lessThan">
      <formula>0</formula>
    </cfRule>
    <cfRule type="cellIs" dxfId="142" priority="32" operator="greaterThan">
      <formula>0</formula>
    </cfRule>
  </conditionalFormatting>
  <conditionalFormatting sqref="F3:F34 K3:K34">
    <cfRule type="cellIs" dxfId="141" priority="27" stopIfTrue="1" operator="equal">
      <formula>"3.5"</formula>
    </cfRule>
  </conditionalFormatting>
  <conditionalFormatting sqref="F3:F34 K3:K34">
    <cfRule type="cellIs" dxfId="140" priority="24" stopIfTrue="1" operator="equal">
      <formula>"5.0"</formula>
    </cfRule>
    <cfRule type="cellIs" dxfId="139" priority="25" stopIfTrue="1" operator="equal">
      <formula>"4.5"</formula>
    </cfRule>
    <cfRule type="cellIs" dxfId="138" priority="26" stopIfTrue="1" operator="equal">
      <formula>"4.0"</formula>
    </cfRule>
    <cfRule type="cellIs" dxfId="137" priority="28" stopIfTrue="1" operator="equal">
      <formula>"3.0"</formula>
    </cfRule>
    <cfRule type="cellIs" dxfId="136" priority="29" stopIfTrue="1" operator="equal">
      <formula>"2.0"</formula>
    </cfRule>
  </conditionalFormatting>
  <conditionalFormatting sqref="E37:E42">
    <cfRule type="cellIs" dxfId="135" priority="21" stopIfTrue="1" operator="equal">
      <formula>"3.5"</formula>
    </cfRule>
  </conditionalFormatting>
  <conditionalFormatting sqref="E37:E42">
    <cfRule type="cellIs" dxfId="134" priority="18" stopIfTrue="1" operator="equal">
      <formula>"5.0"</formula>
    </cfRule>
    <cfRule type="cellIs" dxfId="133" priority="19" stopIfTrue="1" operator="equal">
      <formula>"4.5"</formula>
    </cfRule>
    <cfRule type="cellIs" dxfId="132" priority="20" stopIfTrue="1" operator="equal">
      <formula>"4.0"</formula>
    </cfRule>
    <cfRule type="cellIs" dxfId="131" priority="22" stopIfTrue="1" operator="equal">
      <formula>"3.0"</formula>
    </cfRule>
    <cfRule type="cellIs" dxfId="130" priority="23" stopIfTrue="1" operator="equal">
      <formula>"2.0"</formula>
    </cfRule>
  </conditionalFormatting>
  <conditionalFormatting sqref="E3:E34">
    <cfRule type="dataBar" priority="17">
      <dataBar>
        <cfvo type="num" val="0"/>
        <cfvo type="num" val="100"/>
        <color theme="9" tint="0.39997558519241921"/>
      </dataBar>
      <extLst>
        <ext xmlns:x14="http://schemas.microsoft.com/office/spreadsheetml/2009/9/main" uri="{B025F937-C7B1-47D3-B67F-A62EFF666E3E}">
          <x14:id>{3C338DB1-C8E5-442D-B52D-47DD70777B3B}</x14:id>
        </ext>
      </extLst>
    </cfRule>
  </conditionalFormatting>
  <conditionalFormatting sqref="F37:F43">
    <cfRule type="dataBar" priority="16">
      <dataBar>
        <cfvo type="min"/>
        <cfvo type="max"/>
        <color theme="9" tint="0.39997558519241921"/>
      </dataBar>
      <extLst>
        <ext xmlns:x14="http://schemas.microsoft.com/office/spreadsheetml/2009/9/main" uri="{B025F937-C7B1-47D3-B67F-A62EFF666E3E}">
          <x14:id>{A085EC2C-29BE-4B50-8403-B9848E57F493}</x14:id>
        </ext>
      </extLst>
    </cfRule>
  </conditionalFormatting>
  <conditionalFormatting sqref="K37:K43">
    <cfRule type="dataBar" priority="15">
      <dataBar>
        <cfvo type="min"/>
        <cfvo type="max"/>
        <color theme="9" tint="0.39997558519241921"/>
      </dataBar>
      <extLst>
        <ext xmlns:x14="http://schemas.microsoft.com/office/spreadsheetml/2009/9/main" uri="{B025F937-C7B1-47D3-B67F-A62EFF666E3E}">
          <x14:id>{A21CB1A7-6D1C-4CEA-81DF-B964C0D4BB14}</x14:id>
        </ext>
      </extLst>
    </cfRule>
  </conditionalFormatting>
  <conditionalFormatting sqref="L3:L34">
    <cfRule type="colorScale" priority="33">
      <colorScale>
        <cfvo type="min"/>
        <cfvo type="max"/>
        <color rgb="FF63BE7B"/>
        <color rgb="FFFFEF9C"/>
      </colorScale>
    </cfRule>
  </conditionalFormatting>
  <conditionalFormatting sqref="G3:G34 I3:I34">
    <cfRule type="cellIs" dxfId="129" priority="12" stopIfTrue="1" operator="equal">
      <formula>"3.5"</formula>
    </cfRule>
  </conditionalFormatting>
  <conditionalFormatting sqref="G3:G34 I3:I34">
    <cfRule type="cellIs" dxfId="128" priority="9" stopIfTrue="1" operator="equal">
      <formula>"5.0"</formula>
    </cfRule>
    <cfRule type="cellIs" dxfId="127" priority="10" stopIfTrue="1" operator="equal">
      <formula>"4.5"</formula>
    </cfRule>
    <cfRule type="cellIs" dxfId="126" priority="11" stopIfTrue="1" operator="equal">
      <formula>"4.0"</formula>
    </cfRule>
    <cfRule type="cellIs" dxfId="125" priority="13" stopIfTrue="1" operator="equal">
      <formula>"3.0"</formula>
    </cfRule>
    <cfRule type="cellIs" dxfId="124" priority="14" stopIfTrue="1" operator="equal">
      <formula>"2.0"</formula>
    </cfRule>
  </conditionalFormatting>
  <conditionalFormatting sqref="I37:I43 G43">
    <cfRule type="dataBar" priority="8">
      <dataBar>
        <cfvo type="min"/>
        <cfvo type="max"/>
        <color theme="9" tint="0.39997558519241921"/>
      </dataBar>
      <extLst>
        <ext xmlns:x14="http://schemas.microsoft.com/office/spreadsheetml/2009/9/main" uri="{B025F937-C7B1-47D3-B67F-A62EFF666E3E}">
          <x14:id>{615581D4-0E3F-4A25-9AA5-770B47BD2B5F}</x14:id>
        </ext>
      </extLst>
    </cfRule>
  </conditionalFormatting>
  <conditionalFormatting sqref="H37:H42">
    <cfRule type="cellIs" dxfId="123" priority="5" stopIfTrue="1" operator="equal">
      <formula>"3.5"</formula>
    </cfRule>
  </conditionalFormatting>
  <conditionalFormatting sqref="H37:H42">
    <cfRule type="cellIs" dxfId="122" priority="2" stopIfTrue="1" operator="equal">
      <formula>"5.0"</formula>
    </cfRule>
    <cfRule type="cellIs" dxfId="121" priority="3" stopIfTrue="1" operator="equal">
      <formula>"4.5"</formula>
    </cfRule>
    <cfRule type="cellIs" dxfId="120" priority="4" stopIfTrue="1" operator="equal">
      <formula>"4.0"</formula>
    </cfRule>
    <cfRule type="cellIs" dxfId="119" priority="6" stopIfTrue="1" operator="equal">
      <formula>"3.0"</formula>
    </cfRule>
    <cfRule type="cellIs" dxfId="118" priority="7" stopIfTrue="1" operator="equal">
      <formula>"2.0"</formula>
    </cfRule>
  </conditionalFormatting>
  <conditionalFormatting sqref="H3:H34">
    <cfRule type="dataBar" priority="1">
      <dataBar>
        <cfvo type="num" val="0"/>
        <cfvo type="num" val="100"/>
        <color theme="9" tint="0.39997558519241921"/>
      </dataBar>
      <extLst>
        <ext xmlns:x14="http://schemas.microsoft.com/office/spreadsheetml/2009/9/main" uri="{B025F937-C7B1-47D3-B67F-A62EFF666E3E}">
          <x14:id>{CF61D737-5506-4E80-A8CC-5A2053A681A6}</x14:id>
        </ext>
      </extLst>
    </cfRule>
  </conditionalFormatting>
  <pageMargins left="0.70866141732283472" right="0.70866141732283472" top="0.74803149606299213" bottom="0.74803149606299213" header="0.31496062992125984" footer="0.31496062992125984"/>
  <pageSetup paperSize="9" scale="86" orientation="portrait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C338DB1-C8E5-442D-B52D-47DD70777B3B}">
            <x14:dataBar minLength="0" maxLength="100" border="1" direction="leftToRight">
              <x14:cfvo type="num">
                <xm:f>0</xm:f>
              </x14:cfvo>
              <x14:cfvo type="num">
                <xm:f>100</xm:f>
              </x14:cfvo>
              <x14:borderColor theme="9" tint="-0.249977111117893"/>
              <x14:negativeFillColor rgb="FFFF0000"/>
              <x14:axisColor rgb="FF000000"/>
            </x14:dataBar>
          </x14:cfRule>
          <xm:sqref>E3:E34</xm:sqref>
        </x14:conditionalFormatting>
        <x14:conditionalFormatting xmlns:xm="http://schemas.microsoft.com/office/excel/2006/main">
          <x14:cfRule type="dataBar" id="{A085EC2C-29BE-4B50-8403-B9848E57F493}">
            <x14:dataBar minLength="0" maxLength="100" border="1" negativeBarBorderColorSameAsPositive="0">
              <x14:cfvo type="autoMin"/>
              <x14:cfvo type="autoMax"/>
              <x14:borderColor theme="9" tint="-0.249977111117893"/>
              <x14:negativeFillColor rgb="FFFF0000"/>
              <x14:negativeBorderColor rgb="FFFF0000"/>
              <x14:axisColor rgb="FF000000"/>
            </x14:dataBar>
          </x14:cfRule>
          <xm:sqref>F37:F43</xm:sqref>
        </x14:conditionalFormatting>
        <x14:conditionalFormatting xmlns:xm="http://schemas.microsoft.com/office/excel/2006/main">
          <x14:cfRule type="dataBar" id="{A21CB1A7-6D1C-4CEA-81DF-B964C0D4BB14}">
            <x14:dataBar minLength="0" maxLength="100" border="1" negativeBarBorderColorSameAsPositive="0">
              <x14:cfvo type="autoMin"/>
              <x14:cfvo type="autoMax"/>
              <x14:borderColor theme="9" tint="-0.249977111117893"/>
              <x14:negativeFillColor rgb="FFFF0000"/>
              <x14:negativeBorderColor rgb="FFFF0000"/>
              <x14:axisColor rgb="FF000000"/>
            </x14:dataBar>
          </x14:cfRule>
          <xm:sqref>K37:K43</xm:sqref>
        </x14:conditionalFormatting>
        <x14:conditionalFormatting xmlns:xm="http://schemas.microsoft.com/office/excel/2006/main">
          <x14:cfRule type="dataBar" id="{615581D4-0E3F-4A25-9AA5-770B47BD2B5F}">
            <x14:dataBar minLength="0" maxLength="100" border="1" negativeBarBorderColorSameAsPositive="0">
              <x14:cfvo type="autoMin"/>
              <x14:cfvo type="autoMax"/>
              <x14:borderColor theme="9" tint="-0.249977111117893"/>
              <x14:negativeFillColor rgb="FFFF0000"/>
              <x14:negativeBorderColor rgb="FFFF0000"/>
              <x14:axisColor rgb="FF000000"/>
            </x14:dataBar>
          </x14:cfRule>
          <xm:sqref>I37:I43 G43</xm:sqref>
        </x14:conditionalFormatting>
        <x14:conditionalFormatting xmlns:xm="http://schemas.microsoft.com/office/excel/2006/main">
          <x14:cfRule type="dataBar" id="{CF61D737-5506-4E80-A8CC-5A2053A681A6}">
            <x14:dataBar minLength="0" maxLength="100" border="1" direction="leftToRight">
              <x14:cfvo type="num">
                <xm:f>0</xm:f>
              </x14:cfvo>
              <x14:cfvo type="num">
                <xm:f>100</xm:f>
              </x14:cfvo>
              <x14:borderColor theme="9" tint="-0.249977111117893"/>
              <x14:negativeFillColor rgb="FFFF0000"/>
              <x14:axisColor rgb="FF000000"/>
            </x14:dataBar>
          </x14:cfRule>
          <xm:sqref>H3:H34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5C2442-3520-4E04-BEA1-88C7D9B3A305}">
  <sheetPr>
    <tabColor rgb="FF6699FF"/>
    <pageSetUpPr fitToPage="1"/>
  </sheetPr>
  <dimension ref="A1:M41"/>
  <sheetViews>
    <sheetView zoomScale="115" zoomScaleNormal="115" workbookViewId="0">
      <pane xSplit="2" ySplit="2" topLeftCell="C3" activePane="bottomRight" state="frozen"/>
      <selection activeCell="Q31" sqref="Q31"/>
      <selection pane="topRight" activeCell="Q31" sqref="Q31"/>
      <selection pane="bottomLeft" activeCell="Q31" sqref="Q31"/>
      <selection pane="bottomRight" activeCell="C3" sqref="C3"/>
    </sheetView>
  </sheetViews>
  <sheetFormatPr defaultColWidth="11.5703125" defaultRowHeight="15"/>
  <cols>
    <col min="1" max="1" width="3.7109375" style="1" customWidth="1"/>
    <col min="2" max="2" width="10.7109375" style="5" customWidth="1"/>
    <col min="3" max="3" width="5.7109375" style="5" customWidth="1"/>
    <col min="4" max="9" width="12.7109375" style="5" customWidth="1"/>
    <col min="10" max="10" width="3.7109375" style="57" customWidth="1"/>
    <col min="11" max="11" width="12.7109375" style="5" customWidth="1"/>
    <col min="12" max="12" width="12.7109375" style="1" customWidth="1"/>
    <col min="13" max="16384" width="11.5703125" style="5"/>
  </cols>
  <sheetData>
    <row r="1" spans="1:12" ht="65.099999999999994" customHeight="1" thickBot="1">
      <c r="B1" s="22" t="s">
        <v>77</v>
      </c>
      <c r="C1" s="2" t="s">
        <v>0</v>
      </c>
      <c r="D1" s="3" t="s">
        <v>40</v>
      </c>
      <c r="E1" s="45" t="s">
        <v>40</v>
      </c>
      <c r="F1" s="4" t="s">
        <v>40</v>
      </c>
      <c r="G1" s="46" t="s">
        <v>140</v>
      </c>
      <c r="H1" s="46" t="s">
        <v>140</v>
      </c>
      <c r="I1" s="47" t="s">
        <v>140</v>
      </c>
      <c r="K1" s="58" t="s">
        <v>141</v>
      </c>
      <c r="L1" s="59" t="s">
        <v>141</v>
      </c>
    </row>
    <row r="2" spans="1:12" ht="30" customHeight="1" thickBot="1">
      <c r="A2" s="6" t="s">
        <v>2</v>
      </c>
      <c r="B2" s="6" t="s">
        <v>3</v>
      </c>
      <c r="C2" s="7"/>
      <c r="D2" s="8">
        <v>23</v>
      </c>
      <c r="E2" s="48" t="s">
        <v>41</v>
      </c>
      <c r="F2" s="49">
        <v>45676</v>
      </c>
      <c r="G2" s="50">
        <v>19</v>
      </c>
      <c r="H2" s="50" t="s">
        <v>41</v>
      </c>
      <c r="I2" s="51">
        <v>45697</v>
      </c>
      <c r="K2" s="60" t="s">
        <v>142</v>
      </c>
      <c r="L2" s="61" t="s">
        <v>143</v>
      </c>
    </row>
    <row r="3" spans="1:12" ht="19.899999999999999" customHeight="1">
      <c r="A3" s="10">
        <v>1</v>
      </c>
      <c r="B3" s="10" t="s">
        <v>78</v>
      </c>
      <c r="C3" s="11"/>
      <c r="D3" s="12"/>
      <c r="E3" s="52" t="str">
        <f>IF(ISBLANK(D3),"",D3/D$2*100+C3*3)</f>
        <v/>
      </c>
      <c r="F3" s="53" t="str">
        <f>IF(E3="","",IF(ROUND(E3,0)&gt;=91,"5.0",IF(ROUND(E3,0)&gt;=81,"4.5",IF(ROUND(E3,0)&gt;=71,"4.0",IF(ROUND(E3,0)&gt;=61,"3.5",IF(ROUND(E3,0)&gt;=51,"3.0","2.0"))))))</f>
        <v/>
      </c>
      <c r="G3" s="54"/>
      <c r="H3" s="55" t="str">
        <f>IF(ISBLANK(G3),"",G3/G$2*100)</f>
        <v/>
      </c>
      <c r="I3" s="56" t="str">
        <f>IF(H3="","",IF(ROUND(H3,0)&gt;=91,"3.5",IF(ROUND(H3,0)&gt;=51,"3.0","2.0")))</f>
        <v/>
      </c>
      <c r="K3" s="62" t="s">
        <v>74</v>
      </c>
      <c r="L3" s="63">
        <v>45676</v>
      </c>
    </row>
    <row r="4" spans="1:12" ht="19.899999999999999" customHeight="1">
      <c r="A4" s="10">
        <v>2</v>
      </c>
      <c r="B4" s="10" t="s">
        <v>79</v>
      </c>
      <c r="C4" s="11">
        <v>1</v>
      </c>
      <c r="D4" s="12">
        <v>11</v>
      </c>
      <c r="E4" s="52">
        <f t="shared" ref="E4:E32" si="0">IF(ISBLANK(D4),"",D4/D$2*100+C4*3)</f>
        <v>50.826086956521742</v>
      </c>
      <c r="F4" s="53" t="str">
        <f t="shared" ref="F4:F32" si="1">IF(E4="","",IF(ROUND(E4,0)&gt;=91,"5.0",IF(ROUND(E4,0)&gt;=81,"4.5",IF(ROUND(E4,0)&gt;=71,"4.0",IF(ROUND(E4,0)&gt;=61,"3.5",IF(ROUND(E4,0)&gt;=51,"3.0","2.0"))))))</f>
        <v>3.0</v>
      </c>
      <c r="G4" s="54"/>
      <c r="H4" s="55" t="str">
        <f t="shared" ref="H4:H32" si="2">IF(ISBLANK(G4),"",G4/G$2*100)</f>
        <v/>
      </c>
      <c r="I4" s="56" t="str">
        <f t="shared" ref="I4:I32" si="3">IF(H4="","",IF(ROUND(H4,0)&gt;=91,"3.5",IF(ROUND(H4,0)&gt;=51,"3.0","2.0")))</f>
        <v/>
      </c>
      <c r="K4" s="62" t="str">
        <f t="shared" ref="K4:K32" si="4">IF(AND(F4="",I4=""),"",IF(I4="",F4,I4))</f>
        <v>3.0</v>
      </c>
      <c r="L4" s="63">
        <f t="shared" ref="L4:L32" si="5">IF(AND(F4="",I4=""),"",IF(I4="",$F$2,$I$2))</f>
        <v>45676</v>
      </c>
    </row>
    <row r="5" spans="1:12" ht="19.899999999999999" customHeight="1">
      <c r="A5" s="10">
        <v>3</v>
      </c>
      <c r="B5" s="10" t="s">
        <v>80</v>
      </c>
      <c r="C5" s="11"/>
      <c r="D5" s="12">
        <v>2</v>
      </c>
      <c r="E5" s="52">
        <f t="shared" si="0"/>
        <v>8.695652173913043</v>
      </c>
      <c r="F5" s="53" t="str">
        <f t="shared" si="1"/>
        <v>2.0</v>
      </c>
      <c r="G5" s="54">
        <v>12</v>
      </c>
      <c r="H5" s="55">
        <f t="shared" si="2"/>
        <v>63.157894736842103</v>
      </c>
      <c r="I5" s="56" t="str">
        <f t="shared" si="3"/>
        <v>3.0</v>
      </c>
      <c r="K5" s="62" t="str">
        <f t="shared" si="4"/>
        <v>3.0</v>
      </c>
      <c r="L5" s="63">
        <f t="shared" si="5"/>
        <v>45697</v>
      </c>
    </row>
    <row r="6" spans="1:12" ht="19.899999999999999" customHeight="1">
      <c r="A6" s="10">
        <v>4</v>
      </c>
      <c r="B6" s="10" t="s">
        <v>81</v>
      </c>
      <c r="C6" s="11"/>
      <c r="D6" s="12">
        <v>0</v>
      </c>
      <c r="E6" s="52">
        <f t="shared" si="0"/>
        <v>0</v>
      </c>
      <c r="F6" s="53" t="str">
        <f t="shared" si="1"/>
        <v>2.0</v>
      </c>
      <c r="G6" s="54">
        <v>11</v>
      </c>
      <c r="H6" s="55">
        <f t="shared" si="2"/>
        <v>57.894736842105267</v>
      </c>
      <c r="I6" s="56" t="str">
        <f t="shared" si="3"/>
        <v>3.0</v>
      </c>
      <c r="K6" s="62" t="str">
        <f t="shared" si="4"/>
        <v>3.0</v>
      </c>
      <c r="L6" s="63">
        <f t="shared" si="5"/>
        <v>45697</v>
      </c>
    </row>
    <row r="7" spans="1:12" ht="19.899999999999999" customHeight="1">
      <c r="A7" s="10">
        <v>5</v>
      </c>
      <c r="B7" s="10" t="s">
        <v>82</v>
      </c>
      <c r="C7" s="11"/>
      <c r="D7" s="12">
        <v>4</v>
      </c>
      <c r="E7" s="52">
        <f t="shared" si="0"/>
        <v>17.391304347826086</v>
      </c>
      <c r="F7" s="53" t="str">
        <f t="shared" si="1"/>
        <v>2.0</v>
      </c>
      <c r="G7" s="54"/>
      <c r="H7" s="55" t="str">
        <f t="shared" si="2"/>
        <v/>
      </c>
      <c r="I7" s="56" t="str">
        <f t="shared" si="3"/>
        <v/>
      </c>
      <c r="K7" s="62" t="str">
        <f t="shared" si="4"/>
        <v>2.0</v>
      </c>
      <c r="L7" s="63">
        <f t="shared" si="5"/>
        <v>45676</v>
      </c>
    </row>
    <row r="8" spans="1:12" ht="19.899999999999999" customHeight="1">
      <c r="A8" s="10">
        <v>6</v>
      </c>
      <c r="B8" s="10" t="s">
        <v>83</v>
      </c>
      <c r="C8" s="11"/>
      <c r="D8" s="12">
        <v>4</v>
      </c>
      <c r="E8" s="52">
        <f t="shared" si="0"/>
        <v>17.391304347826086</v>
      </c>
      <c r="F8" s="53" t="str">
        <f t="shared" si="1"/>
        <v>2.0</v>
      </c>
      <c r="G8" s="54">
        <v>7</v>
      </c>
      <c r="H8" s="55">
        <f t="shared" si="2"/>
        <v>36.84210526315789</v>
      </c>
      <c r="I8" s="56" t="str">
        <f t="shared" si="3"/>
        <v>2.0</v>
      </c>
      <c r="K8" s="62" t="s">
        <v>74</v>
      </c>
      <c r="L8" s="63">
        <v>45724</v>
      </c>
    </row>
    <row r="9" spans="1:12" ht="19.899999999999999" customHeight="1">
      <c r="A9" s="10">
        <v>7</v>
      </c>
      <c r="B9" s="10" t="s">
        <v>84</v>
      </c>
      <c r="C9" s="11"/>
      <c r="D9" s="12">
        <v>8</v>
      </c>
      <c r="E9" s="52">
        <f t="shared" si="0"/>
        <v>34.782608695652172</v>
      </c>
      <c r="F9" s="53" t="str">
        <f t="shared" si="1"/>
        <v>2.0</v>
      </c>
      <c r="G9" s="54">
        <v>10</v>
      </c>
      <c r="H9" s="55">
        <f t="shared" si="2"/>
        <v>52.631578947368418</v>
      </c>
      <c r="I9" s="56" t="str">
        <f t="shared" si="3"/>
        <v>3.0</v>
      </c>
      <c r="K9" s="62" t="str">
        <f t="shared" si="4"/>
        <v>3.0</v>
      </c>
      <c r="L9" s="63">
        <f t="shared" si="5"/>
        <v>45697</v>
      </c>
    </row>
    <row r="10" spans="1:12" ht="19.899999999999999" customHeight="1">
      <c r="A10" s="10">
        <v>8</v>
      </c>
      <c r="B10" s="10" t="s">
        <v>85</v>
      </c>
      <c r="C10" s="11"/>
      <c r="D10" s="12">
        <v>5</v>
      </c>
      <c r="E10" s="52">
        <f t="shared" si="0"/>
        <v>21.739130434782609</v>
      </c>
      <c r="F10" s="53" t="str">
        <f t="shared" si="1"/>
        <v>2.0</v>
      </c>
      <c r="G10" s="54">
        <v>11</v>
      </c>
      <c r="H10" s="55">
        <f t="shared" si="2"/>
        <v>57.894736842105267</v>
      </c>
      <c r="I10" s="56" t="str">
        <f t="shared" si="3"/>
        <v>3.0</v>
      </c>
      <c r="K10" s="62" t="str">
        <f t="shared" si="4"/>
        <v>3.0</v>
      </c>
      <c r="L10" s="63">
        <f t="shared" si="5"/>
        <v>45697</v>
      </c>
    </row>
    <row r="11" spans="1:12" ht="19.899999999999999" customHeight="1">
      <c r="A11" s="10">
        <v>9</v>
      </c>
      <c r="B11" s="10" t="s">
        <v>86</v>
      </c>
      <c r="C11" s="11"/>
      <c r="D11" s="12">
        <v>4</v>
      </c>
      <c r="E11" s="52">
        <f t="shared" si="0"/>
        <v>17.391304347826086</v>
      </c>
      <c r="F11" s="53" t="str">
        <f t="shared" si="1"/>
        <v>2.0</v>
      </c>
      <c r="G11" s="54"/>
      <c r="H11" s="55" t="str">
        <f t="shared" si="2"/>
        <v/>
      </c>
      <c r="I11" s="56" t="str">
        <f t="shared" si="3"/>
        <v/>
      </c>
      <c r="K11" s="62" t="str">
        <f t="shared" si="4"/>
        <v>2.0</v>
      </c>
      <c r="L11" s="63">
        <f t="shared" si="5"/>
        <v>45676</v>
      </c>
    </row>
    <row r="12" spans="1:12" ht="19.899999999999999" customHeight="1">
      <c r="A12" s="10">
        <v>10</v>
      </c>
      <c r="B12" s="10" t="s">
        <v>87</v>
      </c>
      <c r="C12" s="11"/>
      <c r="D12" s="12">
        <v>0</v>
      </c>
      <c r="E12" s="52">
        <f t="shared" si="0"/>
        <v>0</v>
      </c>
      <c r="F12" s="53" t="str">
        <f t="shared" si="1"/>
        <v>2.0</v>
      </c>
      <c r="G12" s="54">
        <v>0</v>
      </c>
      <c r="H12" s="55">
        <f t="shared" si="2"/>
        <v>0</v>
      </c>
      <c r="I12" s="56" t="str">
        <f t="shared" si="3"/>
        <v>2.0</v>
      </c>
      <c r="K12" s="62" t="str">
        <f t="shared" si="4"/>
        <v>2.0</v>
      </c>
      <c r="L12" s="63">
        <f t="shared" si="5"/>
        <v>45697</v>
      </c>
    </row>
    <row r="13" spans="1:12" ht="19.899999999999999" customHeight="1">
      <c r="A13" s="10">
        <v>11</v>
      </c>
      <c r="B13" s="10" t="s">
        <v>88</v>
      </c>
      <c r="C13" s="11"/>
      <c r="D13" s="12"/>
      <c r="E13" s="52" t="str">
        <f t="shared" si="0"/>
        <v/>
      </c>
      <c r="F13" s="53" t="str">
        <f t="shared" si="1"/>
        <v/>
      </c>
      <c r="G13" s="54"/>
      <c r="H13" s="55" t="str">
        <f t="shared" si="2"/>
        <v/>
      </c>
      <c r="I13" s="56" t="str">
        <f t="shared" si="3"/>
        <v/>
      </c>
      <c r="K13" s="62" t="str">
        <f t="shared" si="4"/>
        <v/>
      </c>
      <c r="L13" s="63" t="str">
        <f t="shared" si="5"/>
        <v/>
      </c>
    </row>
    <row r="14" spans="1:12" ht="19.899999999999999" customHeight="1">
      <c r="A14" s="10">
        <v>12</v>
      </c>
      <c r="B14" s="10" t="s">
        <v>89</v>
      </c>
      <c r="C14" s="11"/>
      <c r="D14" s="12">
        <v>4</v>
      </c>
      <c r="E14" s="52">
        <f t="shared" si="0"/>
        <v>17.391304347826086</v>
      </c>
      <c r="F14" s="53" t="str">
        <f t="shared" si="1"/>
        <v>2.0</v>
      </c>
      <c r="G14" s="54">
        <v>12</v>
      </c>
      <c r="H14" s="55">
        <f t="shared" si="2"/>
        <v>63.157894736842103</v>
      </c>
      <c r="I14" s="56" t="str">
        <f t="shared" si="3"/>
        <v>3.0</v>
      </c>
      <c r="K14" s="62" t="str">
        <f t="shared" si="4"/>
        <v>3.0</v>
      </c>
      <c r="L14" s="63">
        <f t="shared" si="5"/>
        <v>45697</v>
      </c>
    </row>
    <row r="15" spans="1:12" ht="19.899999999999999" customHeight="1">
      <c r="A15" s="10">
        <v>13</v>
      </c>
      <c r="B15" s="10" t="s">
        <v>90</v>
      </c>
      <c r="C15" s="11"/>
      <c r="D15" s="12"/>
      <c r="E15" s="52" t="str">
        <f t="shared" si="0"/>
        <v/>
      </c>
      <c r="F15" s="53" t="str">
        <f t="shared" si="1"/>
        <v/>
      </c>
      <c r="G15" s="54"/>
      <c r="H15" s="55" t="str">
        <f t="shared" si="2"/>
        <v/>
      </c>
      <c r="I15" s="56" t="str">
        <f t="shared" si="3"/>
        <v/>
      </c>
      <c r="K15" s="62" t="str">
        <f t="shared" si="4"/>
        <v/>
      </c>
      <c r="L15" s="63" t="str">
        <f t="shared" si="5"/>
        <v/>
      </c>
    </row>
    <row r="16" spans="1:12" ht="19.899999999999999" customHeight="1">
      <c r="A16" s="10">
        <v>14</v>
      </c>
      <c r="B16" s="10" t="s">
        <v>91</v>
      </c>
      <c r="C16" s="11"/>
      <c r="D16" s="12"/>
      <c r="E16" s="52" t="str">
        <f t="shared" si="0"/>
        <v/>
      </c>
      <c r="F16" s="53" t="str">
        <f t="shared" si="1"/>
        <v/>
      </c>
      <c r="G16" s="54"/>
      <c r="H16" s="55" t="str">
        <f t="shared" si="2"/>
        <v/>
      </c>
      <c r="I16" s="56" t="str">
        <f t="shared" si="3"/>
        <v/>
      </c>
      <c r="K16" s="62" t="str">
        <f t="shared" si="4"/>
        <v/>
      </c>
      <c r="L16" s="63" t="str">
        <f t="shared" si="5"/>
        <v/>
      </c>
    </row>
    <row r="17" spans="1:12" ht="19.899999999999999" customHeight="1">
      <c r="A17" s="10">
        <v>15</v>
      </c>
      <c r="B17" s="10" t="s">
        <v>92</v>
      </c>
      <c r="C17" s="11"/>
      <c r="D17" s="12">
        <v>6</v>
      </c>
      <c r="E17" s="52">
        <f t="shared" si="0"/>
        <v>26.086956521739129</v>
      </c>
      <c r="F17" s="53" t="str">
        <f t="shared" si="1"/>
        <v>2.0</v>
      </c>
      <c r="G17" s="54">
        <v>13</v>
      </c>
      <c r="H17" s="55">
        <f t="shared" si="2"/>
        <v>68.421052631578945</v>
      </c>
      <c r="I17" s="56" t="str">
        <f t="shared" si="3"/>
        <v>3.0</v>
      </c>
      <c r="K17" s="62" t="str">
        <f t="shared" si="4"/>
        <v>3.0</v>
      </c>
      <c r="L17" s="63">
        <f t="shared" si="5"/>
        <v>45697</v>
      </c>
    </row>
    <row r="18" spans="1:12" ht="19.899999999999999" customHeight="1">
      <c r="A18" s="10">
        <v>16</v>
      </c>
      <c r="B18" s="10" t="s">
        <v>93</v>
      </c>
      <c r="C18" s="11"/>
      <c r="D18" s="12">
        <v>6</v>
      </c>
      <c r="E18" s="52">
        <f t="shared" si="0"/>
        <v>26.086956521739129</v>
      </c>
      <c r="F18" s="53" t="str">
        <f t="shared" si="1"/>
        <v>2.0</v>
      </c>
      <c r="G18" s="54">
        <v>7</v>
      </c>
      <c r="H18" s="55">
        <f t="shared" si="2"/>
        <v>36.84210526315789</v>
      </c>
      <c r="I18" s="56" t="str">
        <f t="shared" si="3"/>
        <v>2.0</v>
      </c>
      <c r="K18" s="62" t="s">
        <v>74</v>
      </c>
      <c r="L18" s="63">
        <v>45724</v>
      </c>
    </row>
    <row r="19" spans="1:12" ht="19.899999999999999" customHeight="1">
      <c r="A19" s="10">
        <v>17</v>
      </c>
      <c r="B19" s="10" t="s">
        <v>94</v>
      </c>
      <c r="C19" s="11"/>
      <c r="D19" s="12">
        <v>14</v>
      </c>
      <c r="E19" s="52">
        <f t="shared" si="0"/>
        <v>60.869565217391312</v>
      </c>
      <c r="F19" s="53" t="str">
        <f t="shared" si="1"/>
        <v>3.5</v>
      </c>
      <c r="G19" s="54"/>
      <c r="H19" s="55" t="str">
        <f t="shared" si="2"/>
        <v/>
      </c>
      <c r="I19" s="56" t="str">
        <f t="shared" si="3"/>
        <v/>
      </c>
      <c r="K19" s="62" t="str">
        <f t="shared" si="4"/>
        <v>3.5</v>
      </c>
      <c r="L19" s="63">
        <f t="shared" si="5"/>
        <v>45676</v>
      </c>
    </row>
    <row r="20" spans="1:12" ht="19.899999999999999" customHeight="1">
      <c r="A20" s="10">
        <v>18</v>
      </c>
      <c r="B20" s="10" t="s">
        <v>95</v>
      </c>
      <c r="C20" s="11"/>
      <c r="D20" s="12"/>
      <c r="E20" s="52" t="str">
        <f t="shared" si="0"/>
        <v/>
      </c>
      <c r="F20" s="53" t="str">
        <f t="shared" si="1"/>
        <v/>
      </c>
      <c r="G20" s="54"/>
      <c r="H20" s="55" t="str">
        <f t="shared" si="2"/>
        <v/>
      </c>
      <c r="I20" s="56" t="str">
        <f t="shared" si="3"/>
        <v/>
      </c>
      <c r="K20" s="62" t="str">
        <f t="shared" si="4"/>
        <v/>
      </c>
      <c r="L20" s="63" t="str">
        <f t="shared" si="5"/>
        <v/>
      </c>
    </row>
    <row r="21" spans="1:12" ht="19.899999999999999" customHeight="1">
      <c r="A21" s="10">
        <v>19</v>
      </c>
      <c r="B21" s="10" t="s">
        <v>96</v>
      </c>
      <c r="C21" s="11"/>
      <c r="D21" s="12"/>
      <c r="E21" s="52" t="str">
        <f t="shared" si="0"/>
        <v/>
      </c>
      <c r="F21" s="53" t="str">
        <f t="shared" si="1"/>
        <v/>
      </c>
      <c r="G21" s="54"/>
      <c r="H21" s="55" t="str">
        <f t="shared" si="2"/>
        <v/>
      </c>
      <c r="I21" s="56" t="str">
        <f t="shared" si="3"/>
        <v/>
      </c>
      <c r="K21" s="62" t="str">
        <f t="shared" si="4"/>
        <v/>
      </c>
      <c r="L21" s="63" t="str">
        <f t="shared" si="5"/>
        <v/>
      </c>
    </row>
    <row r="22" spans="1:12" ht="19.899999999999999" customHeight="1">
      <c r="A22" s="10">
        <v>20</v>
      </c>
      <c r="B22" s="10" t="s">
        <v>97</v>
      </c>
      <c r="C22" s="11"/>
      <c r="D22" s="12">
        <v>4</v>
      </c>
      <c r="E22" s="52">
        <f t="shared" si="0"/>
        <v>17.391304347826086</v>
      </c>
      <c r="F22" s="53" t="str">
        <f t="shared" si="1"/>
        <v>2.0</v>
      </c>
      <c r="G22" s="54">
        <v>10</v>
      </c>
      <c r="H22" s="55">
        <f t="shared" si="2"/>
        <v>52.631578947368418</v>
      </c>
      <c r="I22" s="56" t="str">
        <f t="shared" si="3"/>
        <v>3.0</v>
      </c>
      <c r="K22" s="62" t="str">
        <f t="shared" si="4"/>
        <v>3.0</v>
      </c>
      <c r="L22" s="63">
        <f t="shared" si="5"/>
        <v>45697</v>
      </c>
    </row>
    <row r="23" spans="1:12" ht="19.899999999999999" customHeight="1">
      <c r="A23" s="10">
        <v>21</v>
      </c>
      <c r="B23" s="10" t="s">
        <v>98</v>
      </c>
      <c r="C23" s="11">
        <v>2</v>
      </c>
      <c r="D23" s="12">
        <v>6</v>
      </c>
      <c r="E23" s="52">
        <f t="shared" si="0"/>
        <v>32.086956521739125</v>
      </c>
      <c r="F23" s="53" t="str">
        <f t="shared" si="1"/>
        <v>2.0</v>
      </c>
      <c r="G23" s="54">
        <v>10</v>
      </c>
      <c r="H23" s="55">
        <f t="shared" si="2"/>
        <v>52.631578947368418</v>
      </c>
      <c r="I23" s="56" t="str">
        <f t="shared" si="3"/>
        <v>3.0</v>
      </c>
      <c r="K23" s="62" t="str">
        <f t="shared" si="4"/>
        <v>3.0</v>
      </c>
      <c r="L23" s="63">
        <f t="shared" si="5"/>
        <v>45697</v>
      </c>
    </row>
    <row r="24" spans="1:12" ht="19.899999999999999" customHeight="1">
      <c r="A24" s="10">
        <v>22</v>
      </c>
      <c r="B24" s="10" t="s">
        <v>99</v>
      </c>
      <c r="C24" s="11"/>
      <c r="D24" s="12">
        <v>1</v>
      </c>
      <c r="E24" s="52">
        <f t="shared" si="0"/>
        <v>4.3478260869565215</v>
      </c>
      <c r="F24" s="53" t="str">
        <f t="shared" si="1"/>
        <v>2.0</v>
      </c>
      <c r="G24" s="54">
        <v>8</v>
      </c>
      <c r="H24" s="55">
        <f t="shared" si="2"/>
        <v>42.105263157894733</v>
      </c>
      <c r="I24" s="56" t="str">
        <f t="shared" si="3"/>
        <v>2.0</v>
      </c>
      <c r="K24" s="62" t="s">
        <v>74</v>
      </c>
      <c r="L24" s="63">
        <v>45724</v>
      </c>
    </row>
    <row r="25" spans="1:12" ht="19.899999999999999" customHeight="1">
      <c r="A25" s="10">
        <v>23</v>
      </c>
      <c r="B25" s="10" t="s">
        <v>100</v>
      </c>
      <c r="C25" s="11"/>
      <c r="D25" s="12"/>
      <c r="E25" s="52" t="str">
        <f t="shared" si="0"/>
        <v/>
      </c>
      <c r="F25" s="53" t="str">
        <f t="shared" si="1"/>
        <v/>
      </c>
      <c r="G25" s="54"/>
      <c r="H25" s="55" t="str">
        <f t="shared" si="2"/>
        <v/>
      </c>
      <c r="I25" s="56" t="str">
        <f t="shared" si="3"/>
        <v/>
      </c>
      <c r="K25" s="62" t="str">
        <f t="shared" si="4"/>
        <v/>
      </c>
      <c r="L25" s="63" t="str">
        <f t="shared" si="5"/>
        <v/>
      </c>
    </row>
    <row r="26" spans="1:12" ht="19.899999999999999" customHeight="1">
      <c r="A26" s="10">
        <v>24</v>
      </c>
      <c r="B26" s="10" t="s">
        <v>101</v>
      </c>
      <c r="C26" s="11">
        <v>1</v>
      </c>
      <c r="D26" s="12">
        <v>16</v>
      </c>
      <c r="E26" s="52">
        <f t="shared" si="0"/>
        <v>72.565217391304344</v>
      </c>
      <c r="F26" s="53" t="str">
        <f t="shared" si="1"/>
        <v>4.0</v>
      </c>
      <c r="G26" s="54"/>
      <c r="H26" s="55" t="str">
        <f t="shared" si="2"/>
        <v/>
      </c>
      <c r="I26" s="56" t="str">
        <f t="shared" si="3"/>
        <v/>
      </c>
      <c r="K26" s="62" t="str">
        <f t="shared" si="4"/>
        <v>4.0</v>
      </c>
      <c r="L26" s="63">
        <f t="shared" si="5"/>
        <v>45676</v>
      </c>
    </row>
    <row r="27" spans="1:12" ht="19.899999999999999" customHeight="1">
      <c r="A27" s="10">
        <v>25</v>
      </c>
      <c r="B27" s="10" t="s">
        <v>102</v>
      </c>
      <c r="C27" s="11"/>
      <c r="D27" s="12"/>
      <c r="E27" s="52" t="str">
        <f t="shared" si="0"/>
        <v/>
      </c>
      <c r="F27" s="53" t="str">
        <f t="shared" si="1"/>
        <v/>
      </c>
      <c r="G27" s="54"/>
      <c r="H27" s="55" t="str">
        <f t="shared" si="2"/>
        <v/>
      </c>
      <c r="I27" s="56" t="str">
        <f t="shared" si="3"/>
        <v/>
      </c>
      <c r="K27" s="62" t="str">
        <f t="shared" si="4"/>
        <v/>
      </c>
      <c r="L27" s="63" t="str">
        <f t="shared" si="5"/>
        <v/>
      </c>
    </row>
    <row r="28" spans="1:12" ht="19.899999999999999" customHeight="1">
      <c r="A28" s="10">
        <v>26</v>
      </c>
      <c r="B28" s="10" t="s">
        <v>103</v>
      </c>
      <c r="C28" s="11"/>
      <c r="D28" s="12">
        <v>3</v>
      </c>
      <c r="E28" s="52">
        <f t="shared" si="0"/>
        <v>13.043478260869565</v>
      </c>
      <c r="F28" s="53" t="str">
        <f t="shared" si="1"/>
        <v>2.0</v>
      </c>
      <c r="G28" s="54">
        <v>3</v>
      </c>
      <c r="H28" s="55">
        <f t="shared" si="2"/>
        <v>15.789473684210526</v>
      </c>
      <c r="I28" s="56" t="str">
        <f t="shared" si="3"/>
        <v>2.0</v>
      </c>
      <c r="K28" s="62" t="s">
        <v>74</v>
      </c>
      <c r="L28" s="63">
        <v>45724</v>
      </c>
    </row>
    <row r="29" spans="1:12" ht="19.899999999999999" customHeight="1">
      <c r="A29" s="10">
        <v>27</v>
      </c>
      <c r="B29" s="10" t="s">
        <v>104</v>
      </c>
      <c r="C29" s="11"/>
      <c r="D29" s="12">
        <v>5</v>
      </c>
      <c r="E29" s="52">
        <f t="shared" si="0"/>
        <v>21.739130434782609</v>
      </c>
      <c r="F29" s="53" t="str">
        <f t="shared" si="1"/>
        <v>2.0</v>
      </c>
      <c r="G29" s="54">
        <v>10</v>
      </c>
      <c r="H29" s="55">
        <f t="shared" si="2"/>
        <v>52.631578947368418</v>
      </c>
      <c r="I29" s="56" t="str">
        <f t="shared" si="3"/>
        <v>3.0</v>
      </c>
      <c r="K29" s="62" t="str">
        <f t="shared" si="4"/>
        <v>3.0</v>
      </c>
      <c r="L29" s="63">
        <f t="shared" si="5"/>
        <v>45697</v>
      </c>
    </row>
    <row r="30" spans="1:12" ht="19.899999999999999" customHeight="1">
      <c r="A30" s="10">
        <v>28</v>
      </c>
      <c r="B30" s="10" t="s">
        <v>105</v>
      </c>
      <c r="C30" s="11"/>
      <c r="D30" s="12">
        <v>4</v>
      </c>
      <c r="E30" s="52">
        <f t="shared" si="0"/>
        <v>17.391304347826086</v>
      </c>
      <c r="F30" s="53" t="str">
        <f t="shared" si="1"/>
        <v>2.0</v>
      </c>
      <c r="G30" s="54">
        <v>10</v>
      </c>
      <c r="H30" s="55">
        <f t="shared" si="2"/>
        <v>52.631578947368418</v>
      </c>
      <c r="I30" s="56" t="str">
        <f t="shared" si="3"/>
        <v>3.0</v>
      </c>
      <c r="K30" s="62" t="str">
        <f t="shared" si="4"/>
        <v>3.0</v>
      </c>
      <c r="L30" s="63">
        <f t="shared" si="5"/>
        <v>45697</v>
      </c>
    </row>
    <row r="31" spans="1:12" ht="19.899999999999999" customHeight="1">
      <c r="A31" s="10">
        <v>29</v>
      </c>
      <c r="B31" s="10" t="s">
        <v>106</v>
      </c>
      <c r="C31" s="11"/>
      <c r="D31" s="12">
        <v>3</v>
      </c>
      <c r="E31" s="52">
        <f t="shared" si="0"/>
        <v>13.043478260869565</v>
      </c>
      <c r="F31" s="53" t="str">
        <f t="shared" si="1"/>
        <v>2.0</v>
      </c>
      <c r="G31" s="54">
        <v>16</v>
      </c>
      <c r="H31" s="55">
        <f t="shared" si="2"/>
        <v>84.210526315789465</v>
      </c>
      <c r="I31" s="56" t="str">
        <f t="shared" si="3"/>
        <v>3.0</v>
      </c>
      <c r="K31" s="62" t="str">
        <f t="shared" si="4"/>
        <v>3.0</v>
      </c>
      <c r="L31" s="63">
        <f t="shared" si="5"/>
        <v>45697</v>
      </c>
    </row>
    <row r="32" spans="1:12" ht="19.899999999999999" customHeight="1">
      <c r="A32" s="10">
        <v>30</v>
      </c>
      <c r="B32" s="10" t="s">
        <v>107</v>
      </c>
      <c r="C32" s="11"/>
      <c r="D32" s="12">
        <v>4</v>
      </c>
      <c r="E32" s="52">
        <f t="shared" si="0"/>
        <v>17.391304347826086</v>
      </c>
      <c r="F32" s="53" t="str">
        <f t="shared" si="1"/>
        <v>2.0</v>
      </c>
      <c r="G32" s="54"/>
      <c r="H32" s="55" t="str">
        <f t="shared" si="2"/>
        <v/>
      </c>
      <c r="I32" s="56" t="str">
        <f t="shared" si="3"/>
        <v/>
      </c>
      <c r="K32" s="62" t="str">
        <f t="shared" si="4"/>
        <v>2.0</v>
      </c>
      <c r="L32" s="63">
        <f t="shared" si="5"/>
        <v>45676</v>
      </c>
    </row>
    <row r="33" spans="4:12" ht="25.15" customHeight="1">
      <c r="J33" s="5"/>
      <c r="L33" s="5"/>
    </row>
    <row r="34" spans="4:12" s="15" customFormat="1" ht="20.100000000000001" customHeight="1" thickBot="1">
      <c r="D34" s="5"/>
      <c r="J34" s="64"/>
    </row>
    <row r="35" spans="4:12" ht="19.899999999999999" customHeight="1">
      <c r="E35" s="26" t="s">
        <v>70</v>
      </c>
      <c r="F35" s="26">
        <f t="shared" ref="F35:F40" si="6">COUNTIF(F$3:F$32,E35)</f>
        <v>0</v>
      </c>
      <c r="H35" s="26" t="s">
        <v>70</v>
      </c>
      <c r="I35" s="26">
        <f>COUNTIF(I$3:I$32,H35)</f>
        <v>0</v>
      </c>
      <c r="K35" s="26">
        <f t="shared" ref="K35:K40" si="7">COUNTIF(K$3:K$32,E35)</f>
        <v>0</v>
      </c>
      <c r="L35" s="65">
        <f>K35/K41</f>
        <v>0</v>
      </c>
    </row>
    <row r="36" spans="4:12" ht="19.899999999999999" customHeight="1">
      <c r="E36" s="27" t="s">
        <v>71</v>
      </c>
      <c r="F36" s="27">
        <f t="shared" si="6"/>
        <v>0</v>
      </c>
      <c r="H36" s="27" t="s">
        <v>71</v>
      </c>
      <c r="I36" s="27">
        <f t="shared" ref="I36:I40" si="8">COUNTIF(I$3:I$32,H36)</f>
        <v>0</v>
      </c>
      <c r="K36" s="27">
        <f t="shared" si="7"/>
        <v>0</v>
      </c>
      <c r="L36" s="65">
        <f>K36/K41</f>
        <v>0</v>
      </c>
    </row>
    <row r="37" spans="4:12" ht="19.899999999999999" customHeight="1">
      <c r="E37" s="27" t="s">
        <v>72</v>
      </c>
      <c r="F37" s="27">
        <f t="shared" si="6"/>
        <v>1</v>
      </c>
      <c r="H37" s="27" t="s">
        <v>72</v>
      </c>
      <c r="I37" s="27">
        <f t="shared" si="8"/>
        <v>0</v>
      </c>
      <c r="K37" s="27">
        <f t="shared" si="7"/>
        <v>1</v>
      </c>
      <c r="L37" s="65">
        <f>K37/K41</f>
        <v>4.3478260869565216E-2</v>
      </c>
    </row>
    <row r="38" spans="4:12" ht="19.899999999999999" customHeight="1">
      <c r="E38" s="27" t="s">
        <v>73</v>
      </c>
      <c r="F38" s="27">
        <f t="shared" si="6"/>
        <v>1</v>
      </c>
      <c r="H38" s="27" t="s">
        <v>73</v>
      </c>
      <c r="I38" s="27">
        <f t="shared" si="8"/>
        <v>0</v>
      </c>
      <c r="K38" s="27">
        <f t="shared" si="7"/>
        <v>1</v>
      </c>
      <c r="L38" s="65">
        <f>K38/K41</f>
        <v>4.3478260869565216E-2</v>
      </c>
    </row>
    <row r="39" spans="4:12" ht="19.899999999999999" customHeight="1">
      <c r="E39" s="27" t="s">
        <v>74</v>
      </c>
      <c r="F39" s="27">
        <f t="shared" si="6"/>
        <v>1</v>
      </c>
      <c r="H39" s="27" t="s">
        <v>74</v>
      </c>
      <c r="I39" s="27">
        <f t="shared" si="8"/>
        <v>11</v>
      </c>
      <c r="K39" s="27">
        <f t="shared" si="7"/>
        <v>17</v>
      </c>
      <c r="L39" s="65">
        <f>K39/K41</f>
        <v>0.73913043478260865</v>
      </c>
    </row>
    <row r="40" spans="4:12" ht="19.899999999999999" customHeight="1" thickBot="1">
      <c r="E40" s="28" t="s">
        <v>75</v>
      </c>
      <c r="F40" s="28">
        <f t="shared" si="6"/>
        <v>19</v>
      </c>
      <c r="H40" s="28" t="s">
        <v>75</v>
      </c>
      <c r="I40" s="28">
        <f t="shared" si="8"/>
        <v>5</v>
      </c>
      <c r="K40" s="28">
        <f t="shared" si="7"/>
        <v>4</v>
      </c>
      <c r="L40" s="65">
        <f>K40/K41</f>
        <v>0.17391304347826086</v>
      </c>
    </row>
    <row r="41" spans="4:12" ht="19.899999999999999" customHeight="1">
      <c r="E41" s="29" t="s">
        <v>76</v>
      </c>
      <c r="F41" s="30">
        <f>SUM(F35:F40)</f>
        <v>22</v>
      </c>
      <c r="G41" s="30"/>
      <c r="H41" s="29" t="s">
        <v>76</v>
      </c>
      <c r="I41" s="30">
        <f>SUM(I35:I40)</f>
        <v>16</v>
      </c>
      <c r="K41" s="30">
        <f>SUM(K35:K40)</f>
        <v>23</v>
      </c>
      <c r="L41" s="5"/>
    </row>
  </sheetData>
  <conditionalFormatting sqref="C3:C32">
    <cfRule type="cellIs" dxfId="117" priority="59" operator="lessThan">
      <formula>0</formula>
    </cfRule>
    <cfRule type="cellIs" dxfId="116" priority="60" operator="greaterThan">
      <formula>0</formula>
    </cfRule>
  </conditionalFormatting>
  <conditionalFormatting sqref="K3:K7 F3:F32 K19:K23 K25:K27 K29:K32 K9:K17">
    <cfRule type="cellIs" dxfId="115" priority="55" stopIfTrue="1" operator="equal">
      <formula>"3.5"</formula>
    </cfRule>
  </conditionalFormatting>
  <conditionalFormatting sqref="K3:K7 F3:F32 K19:K23 K25:K27 K29:K32 K9:K17">
    <cfRule type="cellIs" dxfId="114" priority="52" stopIfTrue="1" operator="equal">
      <formula>"5.0"</formula>
    </cfRule>
    <cfRule type="cellIs" dxfId="113" priority="53" stopIfTrue="1" operator="equal">
      <formula>"4.5"</formula>
    </cfRule>
    <cfRule type="cellIs" dxfId="112" priority="54" stopIfTrue="1" operator="equal">
      <formula>"4.0"</formula>
    </cfRule>
    <cfRule type="cellIs" dxfId="111" priority="56" stopIfTrue="1" operator="equal">
      <formula>"3.0"</formula>
    </cfRule>
    <cfRule type="cellIs" dxfId="110" priority="57" stopIfTrue="1" operator="equal">
      <formula>"2.0"</formula>
    </cfRule>
  </conditionalFormatting>
  <conditionalFormatting sqref="E35:E40">
    <cfRule type="cellIs" dxfId="109" priority="49" stopIfTrue="1" operator="equal">
      <formula>"3.5"</formula>
    </cfRule>
  </conditionalFormatting>
  <conditionalFormatting sqref="E35:E40">
    <cfRule type="cellIs" dxfId="108" priority="46" stopIfTrue="1" operator="equal">
      <formula>"5.0"</formula>
    </cfRule>
    <cfRule type="cellIs" dxfId="107" priority="47" stopIfTrue="1" operator="equal">
      <formula>"4.5"</formula>
    </cfRule>
    <cfRule type="cellIs" dxfId="106" priority="48" stopIfTrue="1" operator="equal">
      <formula>"4.0"</formula>
    </cfRule>
    <cfRule type="cellIs" dxfId="105" priority="50" stopIfTrue="1" operator="equal">
      <formula>"3.0"</formula>
    </cfRule>
    <cfRule type="cellIs" dxfId="104" priority="51" stopIfTrue="1" operator="equal">
      <formula>"2.0"</formula>
    </cfRule>
  </conditionalFormatting>
  <conditionalFormatting sqref="E3:E32">
    <cfRule type="dataBar" priority="45">
      <dataBar>
        <cfvo type="num" val="0"/>
        <cfvo type="num" val="100"/>
        <color theme="9" tint="0.39997558519241921"/>
      </dataBar>
      <extLst>
        <ext xmlns:x14="http://schemas.microsoft.com/office/spreadsheetml/2009/9/main" uri="{B025F937-C7B1-47D3-B67F-A62EFF666E3E}">
          <x14:id>{831094E7-69E9-4B38-81B2-14A642D92ED7}</x14:id>
        </ext>
      </extLst>
    </cfRule>
  </conditionalFormatting>
  <conditionalFormatting sqref="F35:F41">
    <cfRule type="dataBar" priority="44">
      <dataBar>
        <cfvo type="min"/>
        <cfvo type="max"/>
        <color theme="9" tint="0.39997558519241921"/>
      </dataBar>
      <extLst>
        <ext xmlns:x14="http://schemas.microsoft.com/office/spreadsheetml/2009/9/main" uri="{B025F937-C7B1-47D3-B67F-A62EFF666E3E}">
          <x14:id>{6A610B18-4DA5-470E-ABA3-425F4A949F02}</x14:id>
        </ext>
      </extLst>
    </cfRule>
  </conditionalFormatting>
  <conditionalFormatting sqref="K35:K41">
    <cfRule type="dataBar" priority="43">
      <dataBar>
        <cfvo type="min"/>
        <cfvo type="max"/>
        <color theme="9" tint="0.39997558519241921"/>
      </dataBar>
      <extLst>
        <ext xmlns:x14="http://schemas.microsoft.com/office/spreadsheetml/2009/9/main" uri="{B025F937-C7B1-47D3-B67F-A62EFF666E3E}">
          <x14:id>{ADB52928-B543-4502-B2F2-BE22FE63B3DF}</x14:id>
        </ext>
      </extLst>
    </cfRule>
  </conditionalFormatting>
  <conditionalFormatting sqref="L3:L7 L19:L23 L25:L27 L29:L32 L9:L17">
    <cfRule type="colorScale" priority="61">
      <colorScale>
        <cfvo type="min"/>
        <cfvo type="max"/>
        <color rgb="FF63BE7B"/>
        <color rgb="FFFFEF9C"/>
      </colorScale>
    </cfRule>
  </conditionalFormatting>
  <conditionalFormatting sqref="G3:G32 I3:I32">
    <cfRule type="cellIs" dxfId="103" priority="40" stopIfTrue="1" operator="equal">
      <formula>"3.5"</formula>
    </cfRule>
  </conditionalFormatting>
  <conditionalFormatting sqref="G3:G32 I3:I32">
    <cfRule type="cellIs" dxfId="102" priority="37" stopIfTrue="1" operator="equal">
      <formula>"5.0"</formula>
    </cfRule>
    <cfRule type="cellIs" dxfId="101" priority="38" stopIfTrue="1" operator="equal">
      <formula>"4.5"</formula>
    </cfRule>
    <cfRule type="cellIs" dxfId="100" priority="39" stopIfTrue="1" operator="equal">
      <formula>"4.0"</formula>
    </cfRule>
    <cfRule type="cellIs" dxfId="99" priority="41" stopIfTrue="1" operator="equal">
      <formula>"3.0"</formula>
    </cfRule>
    <cfRule type="cellIs" dxfId="98" priority="42" stopIfTrue="1" operator="equal">
      <formula>"2.0"</formula>
    </cfRule>
  </conditionalFormatting>
  <conditionalFormatting sqref="I35:I41 G41">
    <cfRule type="dataBar" priority="36">
      <dataBar>
        <cfvo type="min"/>
        <cfvo type="max"/>
        <color theme="9" tint="0.39997558519241921"/>
      </dataBar>
      <extLst>
        <ext xmlns:x14="http://schemas.microsoft.com/office/spreadsheetml/2009/9/main" uri="{B025F937-C7B1-47D3-B67F-A62EFF666E3E}">
          <x14:id>{08BEE117-3411-4179-8781-43F56A77C11D}</x14:id>
        </ext>
      </extLst>
    </cfRule>
  </conditionalFormatting>
  <conditionalFormatting sqref="H35:H40">
    <cfRule type="cellIs" dxfId="97" priority="33" stopIfTrue="1" operator="equal">
      <formula>"3.5"</formula>
    </cfRule>
  </conditionalFormatting>
  <conditionalFormatting sqref="H35:H40">
    <cfRule type="cellIs" dxfId="96" priority="30" stopIfTrue="1" operator="equal">
      <formula>"5.0"</formula>
    </cfRule>
    <cfRule type="cellIs" dxfId="95" priority="31" stopIfTrue="1" operator="equal">
      <formula>"4.5"</formula>
    </cfRule>
    <cfRule type="cellIs" dxfId="94" priority="32" stopIfTrue="1" operator="equal">
      <formula>"4.0"</formula>
    </cfRule>
    <cfRule type="cellIs" dxfId="93" priority="34" stopIfTrue="1" operator="equal">
      <formula>"3.0"</formula>
    </cfRule>
    <cfRule type="cellIs" dxfId="92" priority="35" stopIfTrue="1" operator="equal">
      <formula>"2.0"</formula>
    </cfRule>
  </conditionalFormatting>
  <conditionalFormatting sqref="H3:H32">
    <cfRule type="dataBar" priority="29">
      <dataBar>
        <cfvo type="num" val="0"/>
        <cfvo type="num" val="100"/>
        <color theme="9" tint="0.39997558519241921"/>
      </dataBar>
      <extLst>
        <ext xmlns:x14="http://schemas.microsoft.com/office/spreadsheetml/2009/9/main" uri="{B025F937-C7B1-47D3-B67F-A62EFF666E3E}">
          <x14:id>{0953904B-EE77-48AF-B9E2-B43A6AB8AC8A}</x14:id>
        </ext>
      </extLst>
    </cfRule>
  </conditionalFormatting>
  <conditionalFormatting sqref="K18">
    <cfRule type="cellIs" dxfId="91" priority="25" stopIfTrue="1" operator="equal">
      <formula>"3.5"</formula>
    </cfRule>
  </conditionalFormatting>
  <conditionalFormatting sqref="K18">
    <cfRule type="cellIs" dxfId="90" priority="22" stopIfTrue="1" operator="equal">
      <formula>"5.0"</formula>
    </cfRule>
    <cfRule type="cellIs" dxfId="89" priority="23" stopIfTrue="1" operator="equal">
      <formula>"4.5"</formula>
    </cfRule>
    <cfRule type="cellIs" dxfId="88" priority="24" stopIfTrue="1" operator="equal">
      <formula>"4.0"</formula>
    </cfRule>
    <cfRule type="cellIs" dxfId="87" priority="26" stopIfTrue="1" operator="equal">
      <formula>"3.0"</formula>
    </cfRule>
    <cfRule type="cellIs" dxfId="86" priority="27" stopIfTrue="1" operator="equal">
      <formula>"2.0"</formula>
    </cfRule>
  </conditionalFormatting>
  <conditionalFormatting sqref="L18">
    <cfRule type="colorScale" priority="28">
      <colorScale>
        <cfvo type="min"/>
        <cfvo type="max"/>
        <color rgb="FF63BE7B"/>
        <color rgb="FFFFEF9C"/>
      </colorScale>
    </cfRule>
  </conditionalFormatting>
  <conditionalFormatting sqref="K24">
    <cfRule type="cellIs" dxfId="85" priority="18" stopIfTrue="1" operator="equal">
      <formula>"3.5"</formula>
    </cfRule>
  </conditionalFormatting>
  <conditionalFormatting sqref="K24">
    <cfRule type="cellIs" dxfId="84" priority="15" stopIfTrue="1" operator="equal">
      <formula>"5.0"</formula>
    </cfRule>
    <cfRule type="cellIs" dxfId="83" priority="16" stopIfTrue="1" operator="equal">
      <formula>"4.5"</formula>
    </cfRule>
    <cfRule type="cellIs" dxfId="82" priority="17" stopIfTrue="1" operator="equal">
      <formula>"4.0"</formula>
    </cfRule>
    <cfRule type="cellIs" dxfId="81" priority="19" stopIfTrue="1" operator="equal">
      <formula>"3.0"</formula>
    </cfRule>
    <cfRule type="cellIs" dxfId="80" priority="20" stopIfTrue="1" operator="equal">
      <formula>"2.0"</formula>
    </cfRule>
  </conditionalFormatting>
  <conditionalFormatting sqref="L24">
    <cfRule type="colorScale" priority="21">
      <colorScale>
        <cfvo type="min"/>
        <cfvo type="max"/>
        <color rgb="FF63BE7B"/>
        <color rgb="FFFFEF9C"/>
      </colorScale>
    </cfRule>
  </conditionalFormatting>
  <conditionalFormatting sqref="K28">
    <cfRule type="cellIs" dxfId="79" priority="11" stopIfTrue="1" operator="equal">
      <formula>"3.5"</formula>
    </cfRule>
  </conditionalFormatting>
  <conditionalFormatting sqref="K28">
    <cfRule type="cellIs" dxfId="78" priority="8" stopIfTrue="1" operator="equal">
      <formula>"5.0"</formula>
    </cfRule>
    <cfRule type="cellIs" dxfId="77" priority="9" stopIfTrue="1" operator="equal">
      <formula>"4.5"</formula>
    </cfRule>
    <cfRule type="cellIs" dxfId="76" priority="10" stopIfTrue="1" operator="equal">
      <formula>"4.0"</formula>
    </cfRule>
    <cfRule type="cellIs" dxfId="75" priority="12" stopIfTrue="1" operator="equal">
      <formula>"3.0"</formula>
    </cfRule>
    <cfRule type="cellIs" dxfId="74" priority="13" stopIfTrue="1" operator="equal">
      <formula>"2.0"</formula>
    </cfRule>
  </conditionalFormatting>
  <conditionalFormatting sqref="L28">
    <cfRule type="colorScale" priority="14">
      <colorScale>
        <cfvo type="min"/>
        <cfvo type="max"/>
        <color rgb="FF63BE7B"/>
        <color rgb="FFFFEF9C"/>
      </colorScale>
    </cfRule>
  </conditionalFormatting>
  <conditionalFormatting sqref="K8">
    <cfRule type="cellIs" dxfId="73" priority="4" stopIfTrue="1" operator="equal">
      <formula>"3.5"</formula>
    </cfRule>
  </conditionalFormatting>
  <conditionalFormatting sqref="K8">
    <cfRule type="cellIs" dxfId="72" priority="1" stopIfTrue="1" operator="equal">
      <formula>"5.0"</formula>
    </cfRule>
    <cfRule type="cellIs" dxfId="71" priority="2" stopIfTrue="1" operator="equal">
      <formula>"4.5"</formula>
    </cfRule>
    <cfRule type="cellIs" dxfId="70" priority="3" stopIfTrue="1" operator="equal">
      <formula>"4.0"</formula>
    </cfRule>
    <cfRule type="cellIs" dxfId="69" priority="5" stopIfTrue="1" operator="equal">
      <formula>"3.0"</formula>
    </cfRule>
    <cfRule type="cellIs" dxfId="68" priority="6" stopIfTrue="1" operator="equal">
      <formula>"2.0"</formula>
    </cfRule>
  </conditionalFormatting>
  <conditionalFormatting sqref="L8">
    <cfRule type="colorScale" priority="7">
      <colorScale>
        <cfvo type="min"/>
        <cfvo type="max"/>
        <color rgb="FF63BE7B"/>
        <color rgb="FFFFEF9C"/>
      </colorScale>
    </cfRule>
  </conditionalFormatting>
  <pageMargins left="0.70866141732283472" right="0.70866141732283472" top="0.74803149606299213" bottom="0.74803149606299213" header="0.31496062992125984" footer="0.31496062992125984"/>
  <pageSetup paperSize="9" scale="86" orientation="portrait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31094E7-69E9-4B38-81B2-14A642D92ED7}">
            <x14:dataBar minLength="0" maxLength="100" border="1" direction="leftToRight">
              <x14:cfvo type="num">
                <xm:f>0</xm:f>
              </x14:cfvo>
              <x14:cfvo type="num">
                <xm:f>100</xm:f>
              </x14:cfvo>
              <x14:borderColor theme="9" tint="-0.249977111117893"/>
              <x14:negativeFillColor rgb="FFFF0000"/>
              <x14:axisColor rgb="FF000000"/>
            </x14:dataBar>
          </x14:cfRule>
          <xm:sqref>E3:E32</xm:sqref>
        </x14:conditionalFormatting>
        <x14:conditionalFormatting xmlns:xm="http://schemas.microsoft.com/office/excel/2006/main">
          <x14:cfRule type="dataBar" id="{6A610B18-4DA5-470E-ABA3-425F4A949F02}">
            <x14:dataBar minLength="0" maxLength="100" border="1" negativeBarBorderColorSameAsPositive="0">
              <x14:cfvo type="autoMin"/>
              <x14:cfvo type="autoMax"/>
              <x14:borderColor theme="9" tint="-0.249977111117893"/>
              <x14:negativeFillColor rgb="FFFF0000"/>
              <x14:negativeBorderColor rgb="FFFF0000"/>
              <x14:axisColor rgb="FF000000"/>
            </x14:dataBar>
          </x14:cfRule>
          <xm:sqref>F35:F41</xm:sqref>
        </x14:conditionalFormatting>
        <x14:conditionalFormatting xmlns:xm="http://schemas.microsoft.com/office/excel/2006/main">
          <x14:cfRule type="dataBar" id="{ADB52928-B543-4502-B2F2-BE22FE63B3DF}">
            <x14:dataBar minLength="0" maxLength="100" border="1" negativeBarBorderColorSameAsPositive="0">
              <x14:cfvo type="autoMin"/>
              <x14:cfvo type="autoMax"/>
              <x14:borderColor theme="9" tint="-0.249977111117893"/>
              <x14:negativeFillColor rgb="FFFF0000"/>
              <x14:negativeBorderColor rgb="FFFF0000"/>
              <x14:axisColor rgb="FF000000"/>
            </x14:dataBar>
          </x14:cfRule>
          <xm:sqref>K35:K41</xm:sqref>
        </x14:conditionalFormatting>
        <x14:conditionalFormatting xmlns:xm="http://schemas.microsoft.com/office/excel/2006/main">
          <x14:cfRule type="dataBar" id="{08BEE117-3411-4179-8781-43F56A77C11D}">
            <x14:dataBar minLength="0" maxLength="100" border="1" negativeBarBorderColorSameAsPositive="0">
              <x14:cfvo type="autoMin"/>
              <x14:cfvo type="autoMax"/>
              <x14:borderColor theme="9" tint="-0.249977111117893"/>
              <x14:negativeFillColor rgb="FFFF0000"/>
              <x14:negativeBorderColor rgb="FFFF0000"/>
              <x14:axisColor rgb="FF000000"/>
            </x14:dataBar>
          </x14:cfRule>
          <xm:sqref>I35:I41 G41</xm:sqref>
        </x14:conditionalFormatting>
        <x14:conditionalFormatting xmlns:xm="http://schemas.microsoft.com/office/excel/2006/main">
          <x14:cfRule type="dataBar" id="{0953904B-EE77-48AF-B9E2-B43A6AB8AC8A}">
            <x14:dataBar minLength="0" maxLength="100" border="1" direction="leftToRight">
              <x14:cfvo type="num">
                <xm:f>0</xm:f>
              </x14:cfvo>
              <x14:cfvo type="num">
                <xm:f>100</xm:f>
              </x14:cfvo>
              <x14:borderColor theme="9" tint="-0.249977111117893"/>
              <x14:negativeFillColor rgb="FFFF0000"/>
              <x14:axisColor rgb="FF000000"/>
            </x14:dataBar>
          </x14:cfRule>
          <xm:sqref>H3:H32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EA7423-E865-4D55-B06C-96162FF2C6FF}">
  <sheetPr>
    <tabColor rgb="FF33CCFF"/>
    <pageSetUpPr fitToPage="1"/>
  </sheetPr>
  <dimension ref="A1:M43"/>
  <sheetViews>
    <sheetView zoomScale="115" zoomScaleNormal="115" workbookViewId="0">
      <pane xSplit="2" ySplit="2" topLeftCell="C3" activePane="bottomRight" state="frozen"/>
      <selection activeCell="Q31" sqref="Q31"/>
      <selection pane="topRight" activeCell="Q31" sqref="Q31"/>
      <selection pane="bottomLeft" activeCell="Q31" sqref="Q31"/>
      <selection pane="bottomRight" activeCell="C3" sqref="C3"/>
    </sheetView>
  </sheetViews>
  <sheetFormatPr defaultColWidth="11.5703125" defaultRowHeight="15"/>
  <cols>
    <col min="1" max="1" width="3.7109375" style="1" customWidth="1"/>
    <col min="2" max="2" width="10.7109375" style="5" customWidth="1"/>
    <col min="3" max="3" width="5.7109375" style="5" customWidth="1"/>
    <col min="4" max="9" width="12.7109375" style="5" customWidth="1"/>
    <col min="10" max="10" width="3.7109375" style="57" customWidth="1"/>
    <col min="11" max="11" width="12.7109375" style="5" customWidth="1"/>
    <col min="12" max="12" width="12.7109375" style="1" customWidth="1"/>
    <col min="13" max="16384" width="11.5703125" style="5"/>
  </cols>
  <sheetData>
    <row r="1" spans="1:12" ht="65.099999999999994" customHeight="1" thickBot="1">
      <c r="B1" s="21" t="s">
        <v>108</v>
      </c>
      <c r="C1" s="2" t="s">
        <v>0</v>
      </c>
      <c r="D1" s="3" t="s">
        <v>40</v>
      </c>
      <c r="E1" s="45" t="s">
        <v>40</v>
      </c>
      <c r="F1" s="4" t="s">
        <v>40</v>
      </c>
      <c r="G1" s="46" t="s">
        <v>140</v>
      </c>
      <c r="H1" s="46" t="s">
        <v>140</v>
      </c>
      <c r="I1" s="47" t="s">
        <v>140</v>
      </c>
      <c r="K1" s="58" t="s">
        <v>141</v>
      </c>
      <c r="L1" s="59" t="s">
        <v>141</v>
      </c>
    </row>
    <row r="2" spans="1:12" ht="30" customHeight="1" thickBot="1">
      <c r="A2" s="6" t="s">
        <v>2</v>
      </c>
      <c r="B2" s="6" t="s">
        <v>3</v>
      </c>
      <c r="C2" s="7"/>
      <c r="D2" s="8">
        <v>16</v>
      </c>
      <c r="E2" s="48" t="s">
        <v>41</v>
      </c>
      <c r="F2" s="49">
        <v>45675</v>
      </c>
      <c r="G2" s="50">
        <v>19</v>
      </c>
      <c r="H2" s="50" t="s">
        <v>41</v>
      </c>
      <c r="I2" s="51">
        <v>45697</v>
      </c>
      <c r="K2" s="60" t="s">
        <v>142</v>
      </c>
      <c r="L2" s="61" t="s">
        <v>143</v>
      </c>
    </row>
    <row r="3" spans="1:12" ht="19.899999999999999" customHeight="1">
      <c r="A3" s="10">
        <v>1</v>
      </c>
      <c r="B3" s="10" t="s">
        <v>109</v>
      </c>
      <c r="C3" s="11"/>
      <c r="D3" s="12"/>
      <c r="E3" s="52" t="str">
        <f>IF(ISBLANK(D3),"",D3/D$2*100+C3*3)</f>
        <v/>
      </c>
      <c r="F3" s="53" t="str">
        <f>IF(E3="","",IF(ROUND(E3,0)&gt;=91,"5.0",IF(ROUND(E3,0)&gt;=81,"4.5",IF(ROUND(E3,0)&gt;=71,"4.0",IF(ROUND(E3,0)&gt;=61,"3.5",IF(ROUND(E3,0)&gt;=51,"3.0","2.0"))))))</f>
        <v/>
      </c>
      <c r="G3" s="54">
        <v>4</v>
      </c>
      <c r="H3" s="55">
        <f>IF(ISBLANK(G3),"",G3/G$2*100)</f>
        <v>21.052631578947366</v>
      </c>
      <c r="I3" s="56" t="str">
        <f>IF(H3="","",IF(ROUND(H3,0)&gt;=91,"3.5",IF(ROUND(H3,0)&gt;=51,"3.0","2.0")))</f>
        <v>2.0</v>
      </c>
      <c r="K3" s="62" t="s">
        <v>75</v>
      </c>
      <c r="L3" s="63">
        <v>45724</v>
      </c>
    </row>
    <row r="4" spans="1:12" ht="19.899999999999999" customHeight="1">
      <c r="A4" s="10">
        <v>2</v>
      </c>
      <c r="B4" s="10" t="s">
        <v>110</v>
      </c>
      <c r="C4" s="11"/>
      <c r="D4" s="12"/>
      <c r="E4" s="52" t="str">
        <f t="shared" ref="E4:E33" si="0">IF(ISBLANK(D4),"",D4/D$2*100+C4*3)</f>
        <v/>
      </c>
      <c r="F4" s="53" t="str">
        <f t="shared" ref="F4:F34" si="1">IF(E4="","",IF(ROUND(E4,0)&gt;=91,"5.0",IF(ROUND(E4,0)&gt;=81,"4.5",IF(ROUND(E4,0)&gt;=71,"4.0",IF(ROUND(E4,0)&gt;=61,"3.5",IF(ROUND(E4,0)&gt;=51,"3.0","2.0"))))))</f>
        <v/>
      </c>
      <c r="G4" s="54"/>
      <c r="H4" s="55" t="str">
        <f t="shared" ref="H4:H34" si="2">IF(ISBLANK(G4),"",G4/G$2*100)</f>
        <v/>
      </c>
      <c r="I4" s="56" t="str">
        <f t="shared" ref="I4:I34" si="3">IF(H4="","",IF(ROUND(H4,0)&gt;=91,"3.5",IF(ROUND(H4,0)&gt;=51,"3.0","2.0")))</f>
        <v/>
      </c>
      <c r="K4" s="62" t="str">
        <f t="shared" ref="K4:K35" si="4">IF(AND(F4="",I4=""),"",IF(I4="",F4,I4))</f>
        <v/>
      </c>
      <c r="L4" s="63" t="str">
        <f t="shared" ref="L4:L35" si="5">IF(AND(F4="",I4=""),"",IF(I4="",$F$2,$I$2))</f>
        <v/>
      </c>
    </row>
    <row r="5" spans="1:12" ht="19.899999999999999" customHeight="1">
      <c r="A5" s="10">
        <v>3</v>
      </c>
      <c r="B5" s="10" t="s">
        <v>111</v>
      </c>
      <c r="C5" s="11"/>
      <c r="D5" s="12"/>
      <c r="E5" s="52" t="str">
        <f t="shared" si="0"/>
        <v/>
      </c>
      <c r="F5" s="53" t="str">
        <f t="shared" si="1"/>
        <v/>
      </c>
      <c r="G5" s="54"/>
      <c r="H5" s="55" t="str">
        <f t="shared" si="2"/>
        <v/>
      </c>
      <c r="I5" s="56" t="str">
        <f t="shared" si="3"/>
        <v/>
      </c>
      <c r="K5" s="62" t="str">
        <f t="shared" si="4"/>
        <v/>
      </c>
      <c r="L5" s="63" t="str">
        <f t="shared" si="5"/>
        <v/>
      </c>
    </row>
    <row r="6" spans="1:12" ht="19.899999999999999" customHeight="1">
      <c r="A6" s="10">
        <v>4</v>
      </c>
      <c r="B6" s="10" t="s">
        <v>112</v>
      </c>
      <c r="C6" s="11"/>
      <c r="D6" s="12">
        <v>0</v>
      </c>
      <c r="E6" s="52">
        <f t="shared" si="0"/>
        <v>0</v>
      </c>
      <c r="F6" s="53" t="str">
        <f t="shared" si="1"/>
        <v>2.0</v>
      </c>
      <c r="G6" s="54"/>
      <c r="H6" s="55" t="str">
        <f t="shared" si="2"/>
        <v/>
      </c>
      <c r="I6" s="56" t="str">
        <f t="shared" si="3"/>
        <v/>
      </c>
      <c r="K6" s="62" t="str">
        <f t="shared" si="4"/>
        <v>2.0</v>
      </c>
      <c r="L6" s="63">
        <f t="shared" si="5"/>
        <v>45675</v>
      </c>
    </row>
    <row r="7" spans="1:12" ht="19.899999999999999" customHeight="1">
      <c r="A7" s="10">
        <v>5</v>
      </c>
      <c r="B7" s="10" t="s">
        <v>113</v>
      </c>
      <c r="C7" s="11"/>
      <c r="D7" s="12">
        <v>2</v>
      </c>
      <c r="E7" s="52">
        <f t="shared" si="0"/>
        <v>12.5</v>
      </c>
      <c r="F7" s="53" t="str">
        <f t="shared" si="1"/>
        <v>2.0</v>
      </c>
      <c r="G7" s="54">
        <v>10</v>
      </c>
      <c r="H7" s="55">
        <f t="shared" si="2"/>
        <v>52.631578947368418</v>
      </c>
      <c r="I7" s="56" t="str">
        <f t="shared" si="3"/>
        <v>3.0</v>
      </c>
      <c r="K7" s="62" t="str">
        <f t="shared" si="4"/>
        <v>3.0</v>
      </c>
      <c r="L7" s="63">
        <f t="shared" si="5"/>
        <v>45697</v>
      </c>
    </row>
    <row r="8" spans="1:12" ht="19.899999999999999" customHeight="1">
      <c r="A8" s="10">
        <v>6</v>
      </c>
      <c r="B8" s="10" t="s">
        <v>114</v>
      </c>
      <c r="C8" s="11"/>
      <c r="D8" s="12">
        <v>2</v>
      </c>
      <c r="E8" s="52">
        <f t="shared" si="0"/>
        <v>12.5</v>
      </c>
      <c r="F8" s="53" t="str">
        <f t="shared" si="1"/>
        <v>2.0</v>
      </c>
      <c r="G8" s="54">
        <v>3</v>
      </c>
      <c r="H8" s="55">
        <f t="shared" si="2"/>
        <v>15.789473684210526</v>
      </c>
      <c r="I8" s="56" t="str">
        <f t="shared" si="3"/>
        <v>2.0</v>
      </c>
      <c r="K8" s="62" t="s">
        <v>74</v>
      </c>
      <c r="L8" s="63">
        <v>45724</v>
      </c>
    </row>
    <row r="9" spans="1:12" ht="19.899999999999999" customHeight="1">
      <c r="A9" s="10">
        <v>7</v>
      </c>
      <c r="B9" s="10" t="s">
        <v>115</v>
      </c>
      <c r="C9" s="11"/>
      <c r="D9" s="12">
        <v>0</v>
      </c>
      <c r="E9" s="52">
        <f t="shared" si="0"/>
        <v>0</v>
      </c>
      <c r="F9" s="53" t="str">
        <f t="shared" si="1"/>
        <v>2.0</v>
      </c>
      <c r="G9" s="54"/>
      <c r="H9" s="55" t="str">
        <f t="shared" si="2"/>
        <v/>
      </c>
      <c r="I9" s="56" t="str">
        <f t="shared" si="3"/>
        <v/>
      </c>
      <c r="K9" s="62" t="str">
        <f t="shared" si="4"/>
        <v>2.0</v>
      </c>
      <c r="L9" s="63">
        <f t="shared" si="5"/>
        <v>45675</v>
      </c>
    </row>
    <row r="10" spans="1:12" ht="19.899999999999999" customHeight="1">
      <c r="A10" s="10">
        <v>8</v>
      </c>
      <c r="B10" s="10" t="s">
        <v>116</v>
      </c>
      <c r="C10" s="11"/>
      <c r="D10" s="12">
        <v>2</v>
      </c>
      <c r="E10" s="52">
        <f t="shared" si="0"/>
        <v>12.5</v>
      </c>
      <c r="F10" s="53" t="str">
        <f t="shared" si="1"/>
        <v>2.0</v>
      </c>
      <c r="G10" s="54">
        <v>6</v>
      </c>
      <c r="H10" s="55">
        <f t="shared" si="2"/>
        <v>31.578947368421051</v>
      </c>
      <c r="I10" s="56" t="str">
        <f t="shared" si="3"/>
        <v>2.0</v>
      </c>
      <c r="K10" s="62" t="s">
        <v>74</v>
      </c>
      <c r="L10" s="63">
        <v>45724</v>
      </c>
    </row>
    <row r="11" spans="1:12" ht="19.899999999999999" customHeight="1">
      <c r="A11" s="10">
        <v>9</v>
      </c>
      <c r="B11" s="10" t="s">
        <v>117</v>
      </c>
      <c r="C11" s="11"/>
      <c r="D11" s="12">
        <v>3</v>
      </c>
      <c r="E11" s="52">
        <f t="shared" si="0"/>
        <v>18.75</v>
      </c>
      <c r="F11" s="53" t="str">
        <f t="shared" si="1"/>
        <v>2.0</v>
      </c>
      <c r="G11" s="54">
        <v>12</v>
      </c>
      <c r="H11" s="55">
        <f t="shared" si="2"/>
        <v>63.157894736842103</v>
      </c>
      <c r="I11" s="56" t="str">
        <f t="shared" si="3"/>
        <v>3.0</v>
      </c>
      <c r="K11" s="62" t="str">
        <f t="shared" si="4"/>
        <v>3.0</v>
      </c>
      <c r="L11" s="63">
        <f t="shared" si="5"/>
        <v>45697</v>
      </c>
    </row>
    <row r="12" spans="1:12" ht="19.899999999999999" customHeight="1">
      <c r="A12" s="10">
        <v>10</v>
      </c>
      <c r="B12" s="10" t="s">
        <v>118</v>
      </c>
      <c r="C12" s="11"/>
      <c r="D12" s="12">
        <v>2</v>
      </c>
      <c r="E12" s="52">
        <f t="shared" si="0"/>
        <v>12.5</v>
      </c>
      <c r="F12" s="53" t="str">
        <f t="shared" si="1"/>
        <v>2.0</v>
      </c>
      <c r="G12" s="54">
        <v>7</v>
      </c>
      <c r="H12" s="55">
        <f t="shared" si="2"/>
        <v>36.84210526315789</v>
      </c>
      <c r="I12" s="56" t="str">
        <f t="shared" si="3"/>
        <v>2.0</v>
      </c>
      <c r="K12" s="62" t="s">
        <v>74</v>
      </c>
      <c r="L12" s="63">
        <v>45724</v>
      </c>
    </row>
    <row r="13" spans="1:12" ht="19.899999999999999" customHeight="1">
      <c r="A13" s="10">
        <v>11</v>
      </c>
      <c r="B13" s="10" t="s">
        <v>119</v>
      </c>
      <c r="C13" s="11"/>
      <c r="D13" s="12"/>
      <c r="E13" s="52" t="str">
        <f t="shared" si="0"/>
        <v/>
      </c>
      <c r="F13" s="53" t="str">
        <f t="shared" si="1"/>
        <v/>
      </c>
      <c r="G13" s="54"/>
      <c r="H13" s="55" t="str">
        <f t="shared" si="2"/>
        <v/>
      </c>
      <c r="I13" s="56" t="str">
        <f t="shared" si="3"/>
        <v/>
      </c>
      <c r="K13" s="62" t="str">
        <f t="shared" si="4"/>
        <v/>
      </c>
      <c r="L13" s="63" t="str">
        <f t="shared" si="5"/>
        <v/>
      </c>
    </row>
    <row r="14" spans="1:12" ht="19.899999999999999" customHeight="1">
      <c r="A14" s="10">
        <v>12</v>
      </c>
      <c r="B14" s="10" t="s">
        <v>120</v>
      </c>
      <c r="C14" s="11"/>
      <c r="D14" s="12"/>
      <c r="E14" s="52" t="str">
        <f t="shared" si="0"/>
        <v/>
      </c>
      <c r="F14" s="53" t="str">
        <f t="shared" si="1"/>
        <v/>
      </c>
      <c r="G14" s="54"/>
      <c r="H14" s="55" t="str">
        <f t="shared" si="2"/>
        <v/>
      </c>
      <c r="I14" s="56" t="str">
        <f t="shared" si="3"/>
        <v/>
      </c>
      <c r="K14" s="62" t="str">
        <f t="shared" si="4"/>
        <v/>
      </c>
      <c r="L14" s="63" t="str">
        <f t="shared" si="5"/>
        <v/>
      </c>
    </row>
    <row r="15" spans="1:12" ht="19.899999999999999" customHeight="1">
      <c r="A15" s="10">
        <v>13</v>
      </c>
      <c r="B15" s="10" t="s">
        <v>121</v>
      </c>
      <c r="C15" s="11"/>
      <c r="D15" s="12">
        <v>4</v>
      </c>
      <c r="E15" s="52">
        <f t="shared" si="0"/>
        <v>25</v>
      </c>
      <c r="F15" s="53" t="str">
        <f t="shared" si="1"/>
        <v>2.0</v>
      </c>
      <c r="G15" s="54">
        <v>10</v>
      </c>
      <c r="H15" s="55">
        <f t="shared" si="2"/>
        <v>52.631578947368418</v>
      </c>
      <c r="I15" s="56" t="str">
        <f t="shared" si="3"/>
        <v>3.0</v>
      </c>
      <c r="K15" s="62" t="str">
        <f t="shared" si="4"/>
        <v>3.0</v>
      </c>
      <c r="L15" s="63">
        <f t="shared" si="5"/>
        <v>45697</v>
      </c>
    </row>
    <row r="16" spans="1:12" ht="19.899999999999999" customHeight="1">
      <c r="A16" s="10">
        <v>14</v>
      </c>
      <c r="B16" s="10" t="s">
        <v>122</v>
      </c>
      <c r="C16" s="11"/>
      <c r="D16" s="12">
        <v>9</v>
      </c>
      <c r="E16" s="52">
        <f t="shared" si="0"/>
        <v>56.25</v>
      </c>
      <c r="F16" s="53" t="str">
        <f t="shared" si="1"/>
        <v>3.0</v>
      </c>
      <c r="G16" s="54"/>
      <c r="H16" s="55" t="str">
        <f t="shared" si="2"/>
        <v/>
      </c>
      <c r="I16" s="56" t="str">
        <f t="shared" si="3"/>
        <v/>
      </c>
      <c r="K16" s="62" t="str">
        <f t="shared" si="4"/>
        <v>3.0</v>
      </c>
      <c r="L16" s="63">
        <f t="shared" si="5"/>
        <v>45675</v>
      </c>
    </row>
    <row r="17" spans="1:12" ht="19.899999999999999" customHeight="1">
      <c r="A17" s="10">
        <v>15</v>
      </c>
      <c r="B17" s="10" t="s">
        <v>123</v>
      </c>
      <c r="C17" s="11"/>
      <c r="D17" s="12"/>
      <c r="E17" s="52" t="str">
        <f t="shared" si="0"/>
        <v/>
      </c>
      <c r="F17" s="53" t="str">
        <f t="shared" si="1"/>
        <v/>
      </c>
      <c r="G17" s="54"/>
      <c r="H17" s="55" t="str">
        <f t="shared" si="2"/>
        <v/>
      </c>
      <c r="I17" s="56" t="str">
        <f t="shared" si="3"/>
        <v/>
      </c>
      <c r="K17" s="62" t="str">
        <f t="shared" si="4"/>
        <v/>
      </c>
      <c r="L17" s="63" t="str">
        <f t="shared" si="5"/>
        <v/>
      </c>
    </row>
    <row r="18" spans="1:12" ht="19.899999999999999" customHeight="1">
      <c r="A18" s="10">
        <v>16</v>
      </c>
      <c r="B18" s="10" t="s">
        <v>124</v>
      </c>
      <c r="C18" s="11"/>
      <c r="D18" s="12"/>
      <c r="E18" s="52" t="str">
        <f t="shared" si="0"/>
        <v/>
      </c>
      <c r="F18" s="53" t="str">
        <f t="shared" si="1"/>
        <v/>
      </c>
      <c r="G18" s="54"/>
      <c r="H18" s="55" t="str">
        <f t="shared" si="2"/>
        <v/>
      </c>
      <c r="I18" s="56" t="str">
        <f t="shared" si="3"/>
        <v/>
      </c>
      <c r="K18" s="62" t="str">
        <f t="shared" si="4"/>
        <v/>
      </c>
      <c r="L18" s="63" t="str">
        <f t="shared" si="5"/>
        <v/>
      </c>
    </row>
    <row r="19" spans="1:12" ht="19.899999999999999" customHeight="1">
      <c r="A19" s="10">
        <v>17</v>
      </c>
      <c r="B19" s="10" t="s">
        <v>125</v>
      </c>
      <c r="C19" s="11"/>
      <c r="D19" s="12"/>
      <c r="E19" s="52" t="str">
        <f t="shared" si="0"/>
        <v/>
      </c>
      <c r="F19" s="53" t="str">
        <f t="shared" si="1"/>
        <v/>
      </c>
      <c r="G19" s="54"/>
      <c r="H19" s="55" t="str">
        <f t="shared" si="2"/>
        <v/>
      </c>
      <c r="I19" s="56" t="str">
        <f t="shared" si="3"/>
        <v/>
      </c>
      <c r="K19" s="62" t="str">
        <f t="shared" si="4"/>
        <v/>
      </c>
      <c r="L19" s="63" t="str">
        <f t="shared" si="5"/>
        <v/>
      </c>
    </row>
    <row r="20" spans="1:12" ht="19.899999999999999" customHeight="1">
      <c r="A20" s="10">
        <v>18</v>
      </c>
      <c r="B20" s="10" t="s">
        <v>126</v>
      </c>
      <c r="C20" s="11"/>
      <c r="D20" s="12"/>
      <c r="E20" s="52" t="str">
        <f t="shared" si="0"/>
        <v/>
      </c>
      <c r="F20" s="53" t="str">
        <f t="shared" si="1"/>
        <v/>
      </c>
      <c r="G20" s="54"/>
      <c r="H20" s="55" t="str">
        <f t="shared" si="2"/>
        <v/>
      </c>
      <c r="I20" s="56" t="str">
        <f t="shared" si="3"/>
        <v/>
      </c>
      <c r="K20" s="62" t="str">
        <f t="shared" si="4"/>
        <v/>
      </c>
      <c r="L20" s="63" t="str">
        <f t="shared" si="5"/>
        <v/>
      </c>
    </row>
    <row r="21" spans="1:12" ht="19.899999999999999" customHeight="1">
      <c r="A21" s="10">
        <v>19</v>
      </c>
      <c r="B21" s="10" t="s">
        <v>127</v>
      </c>
      <c r="C21" s="11"/>
      <c r="D21" s="12"/>
      <c r="E21" s="52" t="str">
        <f t="shared" si="0"/>
        <v/>
      </c>
      <c r="F21" s="53" t="str">
        <f t="shared" si="1"/>
        <v/>
      </c>
      <c r="G21" s="54"/>
      <c r="H21" s="55" t="str">
        <f t="shared" si="2"/>
        <v/>
      </c>
      <c r="I21" s="56" t="str">
        <f t="shared" si="3"/>
        <v/>
      </c>
      <c r="K21" s="62" t="str">
        <f t="shared" si="4"/>
        <v/>
      </c>
      <c r="L21" s="63" t="str">
        <f t="shared" si="5"/>
        <v/>
      </c>
    </row>
    <row r="22" spans="1:12" ht="19.899999999999999" customHeight="1">
      <c r="A22" s="10">
        <v>20</v>
      </c>
      <c r="B22" s="10" t="s">
        <v>128</v>
      </c>
      <c r="C22" s="11"/>
      <c r="D22" s="12">
        <v>1</v>
      </c>
      <c r="E22" s="52">
        <f t="shared" si="0"/>
        <v>6.25</v>
      </c>
      <c r="F22" s="53" t="str">
        <f t="shared" si="1"/>
        <v>2.0</v>
      </c>
      <c r="G22" s="54">
        <v>6</v>
      </c>
      <c r="H22" s="55">
        <f t="shared" si="2"/>
        <v>31.578947368421051</v>
      </c>
      <c r="I22" s="56" t="str">
        <f t="shared" si="3"/>
        <v>2.0</v>
      </c>
      <c r="K22" s="62" t="s">
        <v>74</v>
      </c>
      <c r="L22" s="63">
        <v>45724</v>
      </c>
    </row>
    <row r="23" spans="1:12" ht="19.899999999999999" customHeight="1">
      <c r="A23" s="10">
        <v>21</v>
      </c>
      <c r="B23" s="10" t="s">
        <v>129</v>
      </c>
      <c r="C23" s="11"/>
      <c r="D23" s="12">
        <v>3</v>
      </c>
      <c r="E23" s="52">
        <f t="shared" si="0"/>
        <v>18.75</v>
      </c>
      <c r="F23" s="53" t="str">
        <f t="shared" si="1"/>
        <v>2.0</v>
      </c>
      <c r="G23" s="54">
        <v>7</v>
      </c>
      <c r="H23" s="55">
        <f t="shared" si="2"/>
        <v>36.84210526315789</v>
      </c>
      <c r="I23" s="56" t="str">
        <f t="shared" si="3"/>
        <v>2.0</v>
      </c>
      <c r="K23" s="62" t="s">
        <v>74</v>
      </c>
      <c r="L23" s="63">
        <v>45724</v>
      </c>
    </row>
    <row r="24" spans="1:12" ht="19.899999999999999" customHeight="1">
      <c r="A24" s="10">
        <v>22</v>
      </c>
      <c r="B24" s="10" t="s">
        <v>130</v>
      </c>
      <c r="C24" s="11"/>
      <c r="D24" s="12">
        <v>4</v>
      </c>
      <c r="E24" s="52">
        <f t="shared" si="0"/>
        <v>25</v>
      </c>
      <c r="F24" s="53" t="str">
        <f t="shared" si="1"/>
        <v>2.0</v>
      </c>
      <c r="G24" s="54">
        <v>2</v>
      </c>
      <c r="H24" s="55">
        <f t="shared" si="2"/>
        <v>10.526315789473683</v>
      </c>
      <c r="I24" s="56" t="str">
        <f t="shared" si="3"/>
        <v>2.0</v>
      </c>
      <c r="K24" s="62" t="s">
        <v>74</v>
      </c>
      <c r="L24" s="63">
        <v>45724</v>
      </c>
    </row>
    <row r="25" spans="1:12" ht="19.899999999999999" customHeight="1">
      <c r="A25" s="10">
        <v>23</v>
      </c>
      <c r="B25" s="10" t="s">
        <v>131</v>
      </c>
      <c r="C25" s="11"/>
      <c r="D25" s="12">
        <v>3</v>
      </c>
      <c r="E25" s="52">
        <f t="shared" si="0"/>
        <v>18.75</v>
      </c>
      <c r="F25" s="53" t="str">
        <f t="shared" si="1"/>
        <v>2.0</v>
      </c>
      <c r="G25" s="54"/>
      <c r="H25" s="55" t="str">
        <f t="shared" si="2"/>
        <v/>
      </c>
      <c r="I25" s="56" t="str">
        <f t="shared" si="3"/>
        <v/>
      </c>
      <c r="K25" s="62" t="s">
        <v>74</v>
      </c>
      <c r="L25" s="63">
        <v>45724</v>
      </c>
    </row>
    <row r="26" spans="1:12" ht="19.899999999999999" customHeight="1">
      <c r="A26" s="10">
        <v>24</v>
      </c>
      <c r="B26" s="10" t="s">
        <v>132</v>
      </c>
      <c r="C26" s="11"/>
      <c r="D26" s="12">
        <v>5</v>
      </c>
      <c r="E26" s="52">
        <f t="shared" si="0"/>
        <v>31.25</v>
      </c>
      <c r="F26" s="53" t="str">
        <f t="shared" si="1"/>
        <v>2.0</v>
      </c>
      <c r="G26" s="54">
        <v>10</v>
      </c>
      <c r="H26" s="55">
        <f t="shared" si="2"/>
        <v>52.631578947368418</v>
      </c>
      <c r="I26" s="56" t="str">
        <f t="shared" si="3"/>
        <v>3.0</v>
      </c>
      <c r="K26" s="62" t="str">
        <f t="shared" si="4"/>
        <v>3.0</v>
      </c>
      <c r="L26" s="63">
        <f t="shared" si="5"/>
        <v>45697</v>
      </c>
    </row>
    <row r="27" spans="1:12" ht="19.899999999999999" customHeight="1">
      <c r="A27" s="10">
        <v>25</v>
      </c>
      <c r="B27" s="10" t="s">
        <v>133</v>
      </c>
      <c r="C27" s="11"/>
      <c r="D27" s="12"/>
      <c r="E27" s="52" t="str">
        <f t="shared" si="0"/>
        <v/>
      </c>
      <c r="F27" s="53" t="str">
        <f t="shared" si="1"/>
        <v/>
      </c>
      <c r="G27" s="54"/>
      <c r="H27" s="55" t="str">
        <f t="shared" si="2"/>
        <v/>
      </c>
      <c r="I27" s="56" t="str">
        <f t="shared" si="3"/>
        <v/>
      </c>
      <c r="K27" s="62" t="str">
        <f t="shared" si="4"/>
        <v/>
      </c>
      <c r="L27" s="63" t="str">
        <f t="shared" si="5"/>
        <v/>
      </c>
    </row>
    <row r="28" spans="1:12" ht="19.899999999999999" customHeight="1">
      <c r="A28" s="10">
        <v>26</v>
      </c>
      <c r="B28" s="10" t="s">
        <v>134</v>
      </c>
      <c r="C28" s="11"/>
      <c r="D28" s="12">
        <v>4</v>
      </c>
      <c r="E28" s="52">
        <f t="shared" si="0"/>
        <v>25</v>
      </c>
      <c r="F28" s="53" t="str">
        <f t="shared" si="1"/>
        <v>2.0</v>
      </c>
      <c r="G28" s="54"/>
      <c r="H28" s="55" t="str">
        <f t="shared" si="2"/>
        <v/>
      </c>
      <c r="I28" s="56" t="str">
        <f t="shared" si="3"/>
        <v/>
      </c>
      <c r="K28" s="62" t="str">
        <f t="shared" si="4"/>
        <v>2.0</v>
      </c>
      <c r="L28" s="63">
        <f t="shared" si="5"/>
        <v>45675</v>
      </c>
    </row>
    <row r="29" spans="1:12" ht="19.899999999999999" customHeight="1">
      <c r="A29" s="10">
        <v>27</v>
      </c>
      <c r="B29" s="10" t="s">
        <v>135</v>
      </c>
      <c r="C29" s="11"/>
      <c r="D29" s="12"/>
      <c r="E29" s="52" t="str">
        <f t="shared" si="0"/>
        <v/>
      </c>
      <c r="F29" s="53" t="str">
        <f t="shared" si="1"/>
        <v/>
      </c>
      <c r="G29" s="54"/>
      <c r="H29" s="55" t="str">
        <f t="shared" si="2"/>
        <v/>
      </c>
      <c r="I29" s="56" t="str">
        <f t="shared" si="3"/>
        <v/>
      </c>
      <c r="K29" s="62" t="str">
        <f t="shared" si="4"/>
        <v/>
      </c>
      <c r="L29" s="63" t="str">
        <f t="shared" si="5"/>
        <v/>
      </c>
    </row>
    <row r="30" spans="1:12" ht="19.899999999999999" customHeight="1">
      <c r="A30" s="10">
        <v>28</v>
      </c>
      <c r="B30" s="10" t="s">
        <v>136</v>
      </c>
      <c r="C30" s="11"/>
      <c r="D30" s="12"/>
      <c r="E30" s="52" t="str">
        <f t="shared" si="0"/>
        <v/>
      </c>
      <c r="F30" s="53" t="str">
        <f t="shared" si="1"/>
        <v/>
      </c>
      <c r="G30" s="54">
        <v>1</v>
      </c>
      <c r="H30" s="55">
        <f t="shared" si="2"/>
        <v>5.2631578947368416</v>
      </c>
      <c r="I30" s="56" t="str">
        <f t="shared" si="3"/>
        <v>2.0</v>
      </c>
      <c r="K30" s="62" t="s">
        <v>75</v>
      </c>
      <c r="L30" s="63">
        <v>45724</v>
      </c>
    </row>
    <row r="31" spans="1:12" ht="19.899999999999999" customHeight="1">
      <c r="A31" s="10">
        <v>29</v>
      </c>
      <c r="B31" s="10" t="s">
        <v>137</v>
      </c>
      <c r="C31" s="11"/>
      <c r="D31" s="12">
        <v>1</v>
      </c>
      <c r="E31" s="52">
        <f t="shared" si="0"/>
        <v>6.25</v>
      </c>
      <c r="F31" s="53" t="str">
        <f t="shared" si="1"/>
        <v>2.0</v>
      </c>
      <c r="G31" s="54">
        <v>2</v>
      </c>
      <c r="H31" s="55">
        <f t="shared" si="2"/>
        <v>10.526315789473683</v>
      </c>
      <c r="I31" s="56" t="str">
        <f t="shared" si="3"/>
        <v>2.0</v>
      </c>
      <c r="K31" s="62" t="s">
        <v>75</v>
      </c>
      <c r="L31" s="63">
        <v>45724</v>
      </c>
    </row>
    <row r="32" spans="1:12" ht="19.899999999999999" customHeight="1">
      <c r="A32" s="10">
        <v>30</v>
      </c>
      <c r="B32" s="10" t="s">
        <v>138</v>
      </c>
      <c r="C32" s="11"/>
      <c r="D32" s="12">
        <v>6</v>
      </c>
      <c r="E32" s="52">
        <f t="shared" si="0"/>
        <v>37.5</v>
      </c>
      <c r="F32" s="53" t="str">
        <f t="shared" si="1"/>
        <v>2.0</v>
      </c>
      <c r="G32" s="54">
        <v>10</v>
      </c>
      <c r="H32" s="55">
        <f t="shared" si="2"/>
        <v>52.631578947368418</v>
      </c>
      <c r="I32" s="56" t="str">
        <f t="shared" si="3"/>
        <v>3.0</v>
      </c>
      <c r="K32" s="62" t="str">
        <f t="shared" si="4"/>
        <v>3.0</v>
      </c>
      <c r="L32" s="63">
        <f t="shared" si="5"/>
        <v>45697</v>
      </c>
    </row>
    <row r="33" spans="1:12" ht="19.899999999999999" customHeight="1">
      <c r="A33" s="10">
        <v>31</v>
      </c>
      <c r="B33" s="10">
        <v>291879</v>
      </c>
      <c r="C33" s="11"/>
      <c r="D33" s="12">
        <v>2</v>
      </c>
      <c r="E33" s="52">
        <f t="shared" si="0"/>
        <v>12.5</v>
      </c>
      <c r="F33" s="53" t="str">
        <f t="shared" si="1"/>
        <v>2.0</v>
      </c>
      <c r="G33" s="54">
        <v>7</v>
      </c>
      <c r="H33" s="55">
        <f t="shared" si="2"/>
        <v>36.84210526315789</v>
      </c>
      <c r="I33" s="56" t="str">
        <f t="shared" si="3"/>
        <v>2.0</v>
      </c>
      <c r="K33" s="62" t="s">
        <v>75</v>
      </c>
      <c r="L33" s="63">
        <v>45724</v>
      </c>
    </row>
    <row r="34" spans="1:12" ht="19.899999999999999" customHeight="1">
      <c r="A34" s="10">
        <v>32</v>
      </c>
      <c r="B34" s="10">
        <v>286634</v>
      </c>
      <c r="C34" s="11"/>
      <c r="D34" s="12">
        <v>10</v>
      </c>
      <c r="E34" s="52">
        <f>D34/19*100</f>
        <v>52.631578947368418</v>
      </c>
      <c r="F34" s="53" t="str">
        <f t="shared" si="1"/>
        <v>3.0</v>
      </c>
      <c r="G34" s="54"/>
      <c r="H34" s="55" t="str">
        <f t="shared" si="2"/>
        <v/>
      </c>
      <c r="I34" s="56" t="str">
        <f t="shared" si="3"/>
        <v/>
      </c>
      <c r="K34" s="62" t="str">
        <f t="shared" si="4"/>
        <v>3.0</v>
      </c>
      <c r="L34" s="63">
        <f t="shared" si="5"/>
        <v>45675</v>
      </c>
    </row>
    <row r="35" spans="1:12" ht="25.15" customHeight="1">
      <c r="J35" s="5"/>
      <c r="L35" s="5"/>
    </row>
    <row r="36" spans="1:12" s="15" customFormat="1" ht="20.100000000000001" customHeight="1" thickBot="1">
      <c r="D36" s="5"/>
      <c r="J36" s="64"/>
    </row>
    <row r="37" spans="1:12" ht="19.899999999999999" customHeight="1">
      <c r="E37" s="26" t="s">
        <v>70</v>
      </c>
      <c r="F37" s="26">
        <f t="shared" ref="F37:F42" si="6">COUNTIF(F$3:F$34,E37)</f>
        <v>0</v>
      </c>
      <c r="H37" s="26" t="s">
        <v>70</v>
      </c>
      <c r="I37" s="26">
        <f>COUNTIF(I$3:I$34,H37)</f>
        <v>0</v>
      </c>
      <c r="K37" s="26">
        <f t="shared" ref="K37:K42" si="7">COUNTIF(K$3:K$34,E37)</f>
        <v>0</v>
      </c>
      <c r="L37" s="65">
        <f>K37/K43</f>
        <v>0</v>
      </c>
    </row>
    <row r="38" spans="1:12" ht="19.899999999999999" customHeight="1">
      <c r="E38" s="27" t="s">
        <v>71</v>
      </c>
      <c r="F38" s="27">
        <f t="shared" si="6"/>
        <v>0</v>
      </c>
      <c r="H38" s="27" t="s">
        <v>71</v>
      </c>
      <c r="I38" s="27">
        <f t="shared" ref="I38:I42" si="8">COUNTIF(I$3:I$34,H38)</f>
        <v>0</v>
      </c>
      <c r="K38" s="27">
        <f t="shared" si="7"/>
        <v>0</v>
      </c>
      <c r="L38" s="65">
        <f>K38/K43</f>
        <v>0</v>
      </c>
    </row>
    <row r="39" spans="1:12" ht="19.899999999999999" customHeight="1">
      <c r="E39" s="27" t="s">
        <v>72</v>
      </c>
      <c r="F39" s="27">
        <f t="shared" si="6"/>
        <v>0</v>
      </c>
      <c r="H39" s="27" t="s">
        <v>72</v>
      </c>
      <c r="I39" s="27">
        <f t="shared" si="8"/>
        <v>0</v>
      </c>
      <c r="K39" s="27">
        <f t="shared" si="7"/>
        <v>0</v>
      </c>
      <c r="L39" s="65">
        <f>K39/K43</f>
        <v>0</v>
      </c>
    </row>
    <row r="40" spans="1:12" ht="19.899999999999999" customHeight="1">
      <c r="E40" s="27" t="s">
        <v>73</v>
      </c>
      <c r="F40" s="27">
        <f t="shared" si="6"/>
        <v>0</v>
      </c>
      <c r="H40" s="27" t="s">
        <v>73</v>
      </c>
      <c r="I40" s="27">
        <f t="shared" si="8"/>
        <v>0</v>
      </c>
      <c r="K40" s="27">
        <f t="shared" si="7"/>
        <v>0</v>
      </c>
      <c r="L40" s="65">
        <f>K40/K43</f>
        <v>0</v>
      </c>
    </row>
    <row r="41" spans="1:12" ht="19.899999999999999" customHeight="1">
      <c r="E41" s="27" t="s">
        <v>74</v>
      </c>
      <c r="F41" s="27">
        <f t="shared" si="6"/>
        <v>2</v>
      </c>
      <c r="H41" s="27" t="s">
        <v>74</v>
      </c>
      <c r="I41" s="27">
        <f t="shared" si="8"/>
        <v>5</v>
      </c>
      <c r="K41" s="27">
        <f t="shared" si="7"/>
        <v>14</v>
      </c>
      <c r="L41" s="65">
        <f>K41/K43</f>
        <v>0.66666666666666663</v>
      </c>
    </row>
    <row r="42" spans="1:12" ht="19.899999999999999" customHeight="1" thickBot="1">
      <c r="E42" s="28" t="s">
        <v>75</v>
      </c>
      <c r="F42" s="28">
        <f t="shared" si="6"/>
        <v>17</v>
      </c>
      <c r="H42" s="28" t="s">
        <v>75</v>
      </c>
      <c r="I42" s="28">
        <f t="shared" si="8"/>
        <v>10</v>
      </c>
      <c r="K42" s="28">
        <f t="shared" si="7"/>
        <v>7</v>
      </c>
      <c r="L42" s="65">
        <f>K42/K43</f>
        <v>0.33333333333333331</v>
      </c>
    </row>
    <row r="43" spans="1:12" ht="19.899999999999999" customHeight="1">
      <c r="E43" s="29" t="s">
        <v>76</v>
      </c>
      <c r="F43" s="30">
        <f>SUM(F37:F42)</f>
        <v>19</v>
      </c>
      <c r="G43" s="30"/>
      <c r="H43" s="29" t="s">
        <v>76</v>
      </c>
      <c r="I43" s="30">
        <f>SUM(I37:I42)</f>
        <v>15</v>
      </c>
      <c r="K43" s="30">
        <f>SUM(K37:K42)</f>
        <v>21</v>
      </c>
      <c r="L43" s="5"/>
    </row>
  </sheetData>
  <conditionalFormatting sqref="C3:C34">
    <cfRule type="cellIs" dxfId="67" priority="81" operator="lessThan">
      <formula>0</formula>
    </cfRule>
    <cfRule type="cellIs" dxfId="66" priority="82" operator="greaterThan">
      <formula>0</formula>
    </cfRule>
  </conditionalFormatting>
  <conditionalFormatting sqref="K4:K7 F3:G34 I3:I34 K32 K34 K26:K29 K9 K11 K13:K21">
    <cfRule type="cellIs" dxfId="65" priority="77" stopIfTrue="1" operator="equal">
      <formula>"3.5"</formula>
    </cfRule>
  </conditionalFormatting>
  <conditionalFormatting sqref="K4:K7 F3:G34 I3:I34 K32 K34 K26:K29 K9 K11 K13:K21">
    <cfRule type="cellIs" dxfId="64" priority="74" stopIfTrue="1" operator="equal">
      <formula>"5.0"</formula>
    </cfRule>
    <cfRule type="cellIs" dxfId="63" priority="75" stopIfTrue="1" operator="equal">
      <formula>"4.5"</formula>
    </cfRule>
    <cfRule type="cellIs" dxfId="62" priority="76" stopIfTrue="1" operator="equal">
      <formula>"4.0"</formula>
    </cfRule>
    <cfRule type="cellIs" dxfId="61" priority="78" stopIfTrue="1" operator="equal">
      <formula>"3.0"</formula>
    </cfRule>
    <cfRule type="cellIs" dxfId="60" priority="79" stopIfTrue="1" operator="equal">
      <formula>"2.0"</formula>
    </cfRule>
  </conditionalFormatting>
  <conditionalFormatting sqref="E37:E42">
    <cfRule type="cellIs" dxfId="59" priority="71" stopIfTrue="1" operator="equal">
      <formula>"3.5"</formula>
    </cfRule>
  </conditionalFormatting>
  <conditionalFormatting sqref="E37:E42">
    <cfRule type="cellIs" dxfId="58" priority="68" stopIfTrue="1" operator="equal">
      <formula>"5.0"</formula>
    </cfRule>
    <cfRule type="cellIs" dxfId="57" priority="69" stopIfTrue="1" operator="equal">
      <formula>"4.5"</formula>
    </cfRule>
    <cfRule type="cellIs" dxfId="56" priority="70" stopIfTrue="1" operator="equal">
      <formula>"4.0"</formula>
    </cfRule>
    <cfRule type="cellIs" dxfId="55" priority="72" stopIfTrue="1" operator="equal">
      <formula>"3.0"</formula>
    </cfRule>
    <cfRule type="cellIs" dxfId="54" priority="73" stopIfTrue="1" operator="equal">
      <formula>"2.0"</formula>
    </cfRule>
  </conditionalFormatting>
  <conditionalFormatting sqref="E3:E34">
    <cfRule type="dataBar" priority="67">
      <dataBar>
        <cfvo type="num" val="0"/>
        <cfvo type="num" val="100"/>
        <color theme="9" tint="0.39997558519241921"/>
      </dataBar>
      <extLst>
        <ext xmlns:x14="http://schemas.microsoft.com/office/spreadsheetml/2009/9/main" uri="{B025F937-C7B1-47D3-B67F-A62EFF666E3E}">
          <x14:id>{8F354139-0012-44EC-9284-19CD665F5683}</x14:id>
        </ext>
      </extLst>
    </cfRule>
  </conditionalFormatting>
  <conditionalFormatting sqref="F37:F43">
    <cfRule type="dataBar" priority="66">
      <dataBar>
        <cfvo type="min"/>
        <cfvo type="max"/>
        <color theme="9" tint="0.39997558519241921"/>
      </dataBar>
      <extLst>
        <ext xmlns:x14="http://schemas.microsoft.com/office/spreadsheetml/2009/9/main" uri="{B025F937-C7B1-47D3-B67F-A62EFF666E3E}">
          <x14:id>{7D96248F-52EC-42B8-92D0-3CBFA8D2216F}</x14:id>
        </ext>
      </extLst>
    </cfRule>
  </conditionalFormatting>
  <conditionalFormatting sqref="I37:I43 G43">
    <cfRule type="dataBar" priority="65">
      <dataBar>
        <cfvo type="min"/>
        <cfvo type="max"/>
        <color theme="9" tint="0.39997558519241921"/>
      </dataBar>
      <extLst>
        <ext xmlns:x14="http://schemas.microsoft.com/office/spreadsheetml/2009/9/main" uri="{B025F937-C7B1-47D3-B67F-A62EFF666E3E}">
          <x14:id>{0FDA3D87-87B2-4C2B-9D10-696490245707}</x14:id>
        </ext>
      </extLst>
    </cfRule>
  </conditionalFormatting>
  <conditionalFormatting sqref="K37:K43">
    <cfRule type="dataBar" priority="64">
      <dataBar>
        <cfvo type="min"/>
        <cfvo type="max"/>
        <color theme="9" tint="0.39997558519241921"/>
      </dataBar>
      <extLst>
        <ext xmlns:x14="http://schemas.microsoft.com/office/spreadsheetml/2009/9/main" uri="{B025F937-C7B1-47D3-B67F-A62EFF666E3E}">
          <x14:id>{4C3519B3-FBEE-43AF-A406-B4E737D20A29}</x14:id>
        </ext>
      </extLst>
    </cfRule>
  </conditionalFormatting>
  <conditionalFormatting sqref="L4:L7 L32 L34 L26:L29 L9 L11 L13:L21">
    <cfRule type="colorScale" priority="83">
      <colorScale>
        <cfvo type="min"/>
        <cfvo type="max"/>
        <color rgb="FF63BE7B"/>
        <color rgb="FFFFEF9C"/>
      </colorScale>
    </cfRule>
  </conditionalFormatting>
  <conditionalFormatting sqref="H37:H42">
    <cfRule type="cellIs" dxfId="53" priority="61" stopIfTrue="1" operator="equal">
      <formula>"3.5"</formula>
    </cfRule>
  </conditionalFormatting>
  <conditionalFormatting sqref="H37:H42">
    <cfRule type="cellIs" dxfId="52" priority="58" stopIfTrue="1" operator="equal">
      <formula>"5.0"</formula>
    </cfRule>
    <cfRule type="cellIs" dxfId="51" priority="59" stopIfTrue="1" operator="equal">
      <formula>"4.5"</formula>
    </cfRule>
    <cfRule type="cellIs" dxfId="50" priority="60" stopIfTrue="1" operator="equal">
      <formula>"4.0"</formula>
    </cfRule>
    <cfRule type="cellIs" dxfId="49" priority="62" stopIfTrue="1" operator="equal">
      <formula>"3.0"</formula>
    </cfRule>
    <cfRule type="cellIs" dxfId="48" priority="63" stopIfTrue="1" operator="equal">
      <formula>"2.0"</formula>
    </cfRule>
  </conditionalFormatting>
  <conditionalFormatting sqref="H3:H34">
    <cfRule type="dataBar" priority="57">
      <dataBar>
        <cfvo type="num" val="0"/>
        <cfvo type="num" val="100"/>
        <color theme="9" tint="0.39997558519241921"/>
      </dataBar>
      <extLst>
        <ext xmlns:x14="http://schemas.microsoft.com/office/spreadsheetml/2009/9/main" uri="{B025F937-C7B1-47D3-B67F-A62EFF666E3E}">
          <x14:id>{34A25E1A-3CFE-4B24-BA7C-FB2170F33147}</x14:id>
        </ext>
      </extLst>
    </cfRule>
  </conditionalFormatting>
  <conditionalFormatting sqref="K30:K31">
    <cfRule type="cellIs" dxfId="47" priority="53" stopIfTrue="1" operator="equal">
      <formula>"3.5"</formula>
    </cfRule>
  </conditionalFormatting>
  <conditionalFormatting sqref="K30:K31">
    <cfRule type="cellIs" dxfId="46" priority="50" stopIfTrue="1" operator="equal">
      <formula>"5.0"</formula>
    </cfRule>
    <cfRule type="cellIs" dxfId="45" priority="51" stopIfTrue="1" operator="equal">
      <formula>"4.5"</formula>
    </cfRule>
    <cfRule type="cellIs" dxfId="44" priority="52" stopIfTrue="1" operator="equal">
      <formula>"4.0"</formula>
    </cfRule>
    <cfRule type="cellIs" dxfId="43" priority="54" stopIfTrue="1" operator="equal">
      <formula>"3.0"</formula>
    </cfRule>
    <cfRule type="cellIs" dxfId="42" priority="55" stopIfTrue="1" operator="equal">
      <formula>"2.0"</formula>
    </cfRule>
  </conditionalFormatting>
  <conditionalFormatting sqref="L30:L31">
    <cfRule type="colorScale" priority="56">
      <colorScale>
        <cfvo type="min"/>
        <cfvo type="max"/>
        <color rgb="FF63BE7B"/>
        <color rgb="FFFFEF9C"/>
      </colorScale>
    </cfRule>
  </conditionalFormatting>
  <conditionalFormatting sqref="K3">
    <cfRule type="cellIs" dxfId="41" priority="46" stopIfTrue="1" operator="equal">
      <formula>"3.5"</formula>
    </cfRule>
  </conditionalFormatting>
  <conditionalFormatting sqref="K3">
    <cfRule type="cellIs" dxfId="40" priority="43" stopIfTrue="1" operator="equal">
      <formula>"5.0"</formula>
    </cfRule>
    <cfRule type="cellIs" dxfId="39" priority="44" stopIfTrue="1" operator="equal">
      <formula>"4.5"</formula>
    </cfRule>
    <cfRule type="cellIs" dxfId="38" priority="45" stopIfTrue="1" operator="equal">
      <formula>"4.0"</formula>
    </cfRule>
    <cfRule type="cellIs" dxfId="37" priority="47" stopIfTrue="1" operator="equal">
      <formula>"3.0"</formula>
    </cfRule>
    <cfRule type="cellIs" dxfId="36" priority="48" stopIfTrue="1" operator="equal">
      <formula>"2.0"</formula>
    </cfRule>
  </conditionalFormatting>
  <conditionalFormatting sqref="L3">
    <cfRule type="colorScale" priority="49">
      <colorScale>
        <cfvo type="min"/>
        <cfvo type="max"/>
        <color rgb="FF63BE7B"/>
        <color rgb="FFFFEF9C"/>
      </colorScale>
    </cfRule>
  </conditionalFormatting>
  <conditionalFormatting sqref="K33">
    <cfRule type="cellIs" dxfId="35" priority="39" stopIfTrue="1" operator="equal">
      <formula>"3.5"</formula>
    </cfRule>
  </conditionalFormatting>
  <conditionalFormatting sqref="K33">
    <cfRule type="cellIs" dxfId="34" priority="36" stopIfTrue="1" operator="equal">
      <formula>"5.0"</formula>
    </cfRule>
    <cfRule type="cellIs" dxfId="33" priority="37" stopIfTrue="1" operator="equal">
      <formula>"4.5"</formula>
    </cfRule>
    <cfRule type="cellIs" dxfId="32" priority="38" stopIfTrue="1" operator="equal">
      <formula>"4.0"</formula>
    </cfRule>
    <cfRule type="cellIs" dxfId="31" priority="40" stopIfTrue="1" operator="equal">
      <formula>"3.0"</formula>
    </cfRule>
    <cfRule type="cellIs" dxfId="30" priority="41" stopIfTrue="1" operator="equal">
      <formula>"2.0"</formula>
    </cfRule>
  </conditionalFormatting>
  <conditionalFormatting sqref="L33">
    <cfRule type="colorScale" priority="42">
      <colorScale>
        <cfvo type="min"/>
        <cfvo type="max"/>
        <color rgb="FF63BE7B"/>
        <color rgb="FFFFEF9C"/>
      </colorScale>
    </cfRule>
  </conditionalFormatting>
  <conditionalFormatting sqref="K22:K24">
    <cfRule type="cellIs" dxfId="29" priority="32" stopIfTrue="1" operator="equal">
      <formula>"3.5"</formula>
    </cfRule>
  </conditionalFormatting>
  <conditionalFormatting sqref="K22:K24">
    <cfRule type="cellIs" dxfId="28" priority="29" stopIfTrue="1" operator="equal">
      <formula>"5.0"</formula>
    </cfRule>
    <cfRule type="cellIs" dxfId="27" priority="30" stopIfTrue="1" operator="equal">
      <formula>"4.5"</formula>
    </cfRule>
    <cfRule type="cellIs" dxfId="26" priority="31" stopIfTrue="1" operator="equal">
      <formula>"4.0"</formula>
    </cfRule>
    <cfRule type="cellIs" dxfId="25" priority="33" stopIfTrue="1" operator="equal">
      <formula>"3.0"</formula>
    </cfRule>
    <cfRule type="cellIs" dxfId="24" priority="34" stopIfTrue="1" operator="equal">
      <formula>"2.0"</formula>
    </cfRule>
  </conditionalFormatting>
  <conditionalFormatting sqref="L22:L24">
    <cfRule type="colorScale" priority="35">
      <colorScale>
        <cfvo type="min"/>
        <cfvo type="max"/>
        <color rgb="FF63BE7B"/>
        <color rgb="FFFFEF9C"/>
      </colorScale>
    </cfRule>
  </conditionalFormatting>
  <conditionalFormatting sqref="K25">
    <cfRule type="cellIs" dxfId="23" priority="25" stopIfTrue="1" operator="equal">
      <formula>"3.5"</formula>
    </cfRule>
  </conditionalFormatting>
  <conditionalFormatting sqref="K25">
    <cfRule type="cellIs" dxfId="22" priority="22" stopIfTrue="1" operator="equal">
      <formula>"5.0"</formula>
    </cfRule>
    <cfRule type="cellIs" dxfId="21" priority="23" stopIfTrue="1" operator="equal">
      <formula>"4.5"</formula>
    </cfRule>
    <cfRule type="cellIs" dxfId="20" priority="24" stopIfTrue="1" operator="equal">
      <formula>"4.0"</formula>
    </cfRule>
    <cfRule type="cellIs" dxfId="19" priority="26" stopIfTrue="1" operator="equal">
      <formula>"3.0"</formula>
    </cfRule>
    <cfRule type="cellIs" dxfId="18" priority="27" stopIfTrue="1" operator="equal">
      <formula>"2.0"</formula>
    </cfRule>
  </conditionalFormatting>
  <conditionalFormatting sqref="L25">
    <cfRule type="colorScale" priority="28">
      <colorScale>
        <cfvo type="min"/>
        <cfvo type="max"/>
        <color rgb="FF63BE7B"/>
        <color rgb="FFFFEF9C"/>
      </colorScale>
    </cfRule>
  </conditionalFormatting>
  <conditionalFormatting sqref="K8">
    <cfRule type="cellIs" dxfId="17" priority="18" stopIfTrue="1" operator="equal">
      <formula>"3.5"</formula>
    </cfRule>
  </conditionalFormatting>
  <conditionalFormatting sqref="K8">
    <cfRule type="cellIs" dxfId="16" priority="15" stopIfTrue="1" operator="equal">
      <formula>"5.0"</formula>
    </cfRule>
    <cfRule type="cellIs" dxfId="15" priority="16" stopIfTrue="1" operator="equal">
      <formula>"4.5"</formula>
    </cfRule>
    <cfRule type="cellIs" dxfId="14" priority="17" stopIfTrue="1" operator="equal">
      <formula>"4.0"</formula>
    </cfRule>
    <cfRule type="cellIs" dxfId="13" priority="19" stopIfTrue="1" operator="equal">
      <formula>"3.0"</formula>
    </cfRule>
    <cfRule type="cellIs" dxfId="12" priority="20" stopIfTrue="1" operator="equal">
      <formula>"2.0"</formula>
    </cfRule>
  </conditionalFormatting>
  <conditionalFormatting sqref="L8">
    <cfRule type="colorScale" priority="21">
      <colorScale>
        <cfvo type="min"/>
        <cfvo type="max"/>
        <color rgb="FF63BE7B"/>
        <color rgb="FFFFEF9C"/>
      </colorScale>
    </cfRule>
  </conditionalFormatting>
  <conditionalFormatting sqref="K10">
    <cfRule type="cellIs" dxfId="11" priority="11" stopIfTrue="1" operator="equal">
      <formula>"3.5"</formula>
    </cfRule>
  </conditionalFormatting>
  <conditionalFormatting sqref="K10">
    <cfRule type="cellIs" dxfId="10" priority="8" stopIfTrue="1" operator="equal">
      <formula>"5.0"</formula>
    </cfRule>
    <cfRule type="cellIs" dxfId="9" priority="9" stopIfTrue="1" operator="equal">
      <formula>"4.5"</formula>
    </cfRule>
    <cfRule type="cellIs" dxfId="8" priority="10" stopIfTrue="1" operator="equal">
      <formula>"4.0"</formula>
    </cfRule>
    <cfRule type="cellIs" dxfId="7" priority="12" stopIfTrue="1" operator="equal">
      <formula>"3.0"</formula>
    </cfRule>
    <cfRule type="cellIs" dxfId="6" priority="13" stopIfTrue="1" operator="equal">
      <formula>"2.0"</formula>
    </cfRule>
  </conditionalFormatting>
  <conditionalFormatting sqref="L10">
    <cfRule type="colorScale" priority="14">
      <colorScale>
        <cfvo type="min"/>
        <cfvo type="max"/>
        <color rgb="FF63BE7B"/>
        <color rgb="FFFFEF9C"/>
      </colorScale>
    </cfRule>
  </conditionalFormatting>
  <conditionalFormatting sqref="K12">
    <cfRule type="cellIs" dxfId="5" priority="4" stopIfTrue="1" operator="equal">
      <formula>"3.5"</formula>
    </cfRule>
  </conditionalFormatting>
  <conditionalFormatting sqref="K12">
    <cfRule type="cellIs" dxfId="4" priority="1" stopIfTrue="1" operator="equal">
      <formula>"5.0"</formula>
    </cfRule>
    <cfRule type="cellIs" dxfId="3" priority="2" stopIfTrue="1" operator="equal">
      <formula>"4.5"</formula>
    </cfRule>
    <cfRule type="cellIs" dxfId="2" priority="3" stopIfTrue="1" operator="equal">
      <formula>"4.0"</formula>
    </cfRule>
    <cfRule type="cellIs" dxfId="1" priority="5" stopIfTrue="1" operator="equal">
      <formula>"3.0"</formula>
    </cfRule>
    <cfRule type="cellIs" dxfId="0" priority="6" stopIfTrue="1" operator="equal">
      <formula>"2.0"</formula>
    </cfRule>
  </conditionalFormatting>
  <conditionalFormatting sqref="L12">
    <cfRule type="colorScale" priority="7">
      <colorScale>
        <cfvo type="min"/>
        <cfvo type="max"/>
        <color rgb="FF63BE7B"/>
        <color rgb="FFFFEF9C"/>
      </colorScale>
    </cfRule>
  </conditionalFormatting>
  <pageMargins left="0.70866141732283472" right="0.70866141732283472" top="0.74803149606299213" bottom="0.74803149606299213" header="0.31496062992125984" footer="0.31496062992125984"/>
  <pageSetup paperSize="9" scale="86" orientation="portrait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F354139-0012-44EC-9284-19CD665F5683}">
            <x14:dataBar minLength="0" maxLength="100" border="1" direction="leftToRight">
              <x14:cfvo type="num">
                <xm:f>0</xm:f>
              </x14:cfvo>
              <x14:cfvo type="num">
                <xm:f>100</xm:f>
              </x14:cfvo>
              <x14:borderColor theme="9" tint="-0.249977111117893"/>
              <x14:negativeFillColor rgb="FFFF0000"/>
              <x14:axisColor rgb="FF000000"/>
            </x14:dataBar>
          </x14:cfRule>
          <xm:sqref>E3:E34</xm:sqref>
        </x14:conditionalFormatting>
        <x14:conditionalFormatting xmlns:xm="http://schemas.microsoft.com/office/excel/2006/main">
          <x14:cfRule type="dataBar" id="{7D96248F-52EC-42B8-92D0-3CBFA8D2216F}">
            <x14:dataBar minLength="0" maxLength="100" border="1" negativeBarBorderColorSameAsPositive="0">
              <x14:cfvo type="autoMin"/>
              <x14:cfvo type="autoMax"/>
              <x14:borderColor theme="9" tint="-0.249977111117893"/>
              <x14:negativeFillColor rgb="FFFF0000"/>
              <x14:negativeBorderColor rgb="FFFF0000"/>
              <x14:axisColor rgb="FF000000"/>
            </x14:dataBar>
          </x14:cfRule>
          <xm:sqref>F37:F43</xm:sqref>
        </x14:conditionalFormatting>
        <x14:conditionalFormatting xmlns:xm="http://schemas.microsoft.com/office/excel/2006/main">
          <x14:cfRule type="dataBar" id="{0FDA3D87-87B2-4C2B-9D10-696490245707}">
            <x14:dataBar minLength="0" maxLength="100" border="1" negativeBarBorderColorSameAsPositive="0">
              <x14:cfvo type="autoMin"/>
              <x14:cfvo type="autoMax"/>
              <x14:borderColor theme="9" tint="-0.249977111117893"/>
              <x14:negativeFillColor rgb="FFFF0000"/>
              <x14:negativeBorderColor rgb="FFFF0000"/>
              <x14:axisColor rgb="FF000000"/>
            </x14:dataBar>
          </x14:cfRule>
          <xm:sqref>I37:I43 G43</xm:sqref>
        </x14:conditionalFormatting>
        <x14:conditionalFormatting xmlns:xm="http://schemas.microsoft.com/office/excel/2006/main">
          <x14:cfRule type="dataBar" id="{4C3519B3-FBEE-43AF-A406-B4E737D20A29}">
            <x14:dataBar minLength="0" maxLength="100" border="1" negativeBarBorderColorSameAsPositive="0">
              <x14:cfvo type="autoMin"/>
              <x14:cfvo type="autoMax"/>
              <x14:borderColor theme="9" tint="-0.249977111117893"/>
              <x14:negativeFillColor rgb="FFFF0000"/>
              <x14:negativeBorderColor rgb="FFFF0000"/>
              <x14:axisColor rgb="FF000000"/>
            </x14:dataBar>
          </x14:cfRule>
          <xm:sqref>K37:K43</xm:sqref>
        </x14:conditionalFormatting>
        <x14:conditionalFormatting xmlns:xm="http://schemas.microsoft.com/office/excel/2006/main">
          <x14:cfRule type="dataBar" id="{34A25E1A-3CFE-4B24-BA7C-FB2170F33147}">
            <x14:dataBar minLength="0" maxLength="100" border="1" direction="leftToRight">
              <x14:cfvo type="num">
                <xm:f>0</xm:f>
              </x14:cfvo>
              <x14:cfvo type="num">
                <xm:f>100</xm:f>
              </x14:cfvo>
              <x14:borderColor theme="9" tint="-0.249977111117893"/>
              <x14:negativeFillColor rgb="FFFF0000"/>
              <x14:axisColor rgb="FF000000"/>
            </x14:dataBar>
          </x14:cfRule>
          <xm:sqref>H3:H34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U U t D W Z w P E v q k A A A A 9 w A A A B I A H A B D b 2 5 m a W c v U G F j a 2 F n Z S 5 4 b W w g o h g A K K A U A A A A A A A A A A A A A A A A A A A A A A A A A A A A h Y 9 N D o I w G E S v Q r q n f 8 b E k I + y c A s J i Y l x 2 5 S K j V A I L Z a 7 u f B I X k G M o u 5 c z p u 3 m L l f b 5 B N b R N d 9 O B M Z 1 P E M E W R t q q r j K 1 T N P p j v E G Z g F K q s 6 x 1 N M v W J Z O r U n T y v k 8 I C S H g s M L d U B N O K S O H I t + p k 2 4 l + s j m v x w b 6 7 y 0 S i M B + 9 c Y w T G j a 8 w 4 5 5 g C W S g U x n 4 N P g 9 + t j 8 Q t m P j x 0 G L v o n L H M g S g b x P i A d Q S w M E F A A C A A g A U U t D W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F F L Q 1 k o i k e 4 D g A A A B E A A A A T A B w A R m 9 y b X V s Y X M v U 2 V j d G l v b j E u b S C i G A A o o B Q A A A A A A A A A A A A A A A A A A A A A A A A A A A A r T k 0 u y c z P U w i G 0 I b W A F B L A Q I t A B Q A A g A I A F F L Q 1 m c D x L 6 p A A A A P c A A A A S A A A A A A A A A A A A A A A A A A A A A A B D b 2 5 m a W c v U G F j a 2 F n Z S 5 4 b W x Q S w E C L Q A U A A I A C A B R S 0 N Z D 8 r p q 6 Q A A A D p A A A A E w A A A A A A A A A A A A A A A A D w A A A A W 0 N v b n R l b n R f V H l w Z X N d L n h t b F B L A Q I t A B Q A A g A I A F F L Q 1 k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a e o L b L 4 p K T 6 D I 8 C F 1 O A Q y A A A A A A I A A A A A A B B m A A A A A Q A A I A A A A N B H P 3 y L W 8 7 j r L s K / J C C 7 m D 9 W r 3 A A p 9 1 x L i p 3 Q 2 u h W k v A A A A A A 6 A A A A A A g A A I A A A A K a o F j A v 2 Y C K 7 5 I S H A T A + M x X m K P P d a B N A i K L A Y R N 6 6 W s U A A A A H / F v S X S g N q s Y k 6 I M s S m M a P n H K M 5 n g Q o O J h J i Y E 6 X z Z S P k J m 8 9 c x z J 6 W Q I 4 G Y P 3 c k 6 l Q 0 A 5 U R G 9 G 5 D U 3 j s 0 1 j v h h w j k Y + D Z y K R O u m W y M K y W W Q A A A A F z p e s a F x K / T 5 r 5 6 a p 1 A P D n c w a / Y S V w L V 9 0 u 3 o 5 h 6 2 z l G q + 8 q j N u R F v I 7 w w m k P T e Q k 7 D j U 9 N L B o j / n c 8 M 2 I + L I g = < / D a t a M a s h u p > 
</file>

<file path=customXml/itemProps1.xml><?xml version="1.0" encoding="utf-8"?>
<ds:datastoreItem xmlns:ds="http://schemas.openxmlformats.org/officeDocument/2006/customXml" ds:itemID="{14196A0B-430F-4986-9E0E-50644A0CD5EA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7</vt:i4>
      </vt:variant>
      <vt:variant>
        <vt:lpstr>Nazwane zakresy</vt:lpstr>
      </vt:variant>
      <vt:variant>
        <vt:i4>7</vt:i4>
      </vt:variant>
    </vt:vector>
  </HeadingPairs>
  <TitlesOfParts>
    <vt:vector size="14" baseType="lpstr">
      <vt:lpstr>S12-02</vt:lpstr>
      <vt:lpstr>S13-02</vt:lpstr>
      <vt:lpstr>S11-04</vt:lpstr>
      <vt:lpstr>S12-32</vt:lpstr>
      <vt:lpstr>N11-03</vt:lpstr>
      <vt:lpstr>N11-04</vt:lpstr>
      <vt:lpstr>N13-01</vt:lpstr>
      <vt:lpstr>'N11-03'!Obszar_wydruku</vt:lpstr>
      <vt:lpstr>'N11-04'!Obszar_wydruku</vt:lpstr>
      <vt:lpstr>'N13-01'!Obszar_wydruku</vt:lpstr>
      <vt:lpstr>'S11-04'!Obszar_wydruku</vt:lpstr>
      <vt:lpstr>'S12-02'!Obszar_wydruku</vt:lpstr>
      <vt:lpstr>'S12-32'!Obszar_wydruku</vt:lpstr>
      <vt:lpstr>'S13-02'!Obszar_wydruku</vt:lpstr>
    </vt:vector>
  </TitlesOfParts>
  <Company>WZR UG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Tomasz Jastrzębski</dc:creator>
  <cp:lastModifiedBy>Tomasz Jastrzębski</cp:lastModifiedBy>
  <cp:lastPrinted>2024-10-09T10:44:04Z</cp:lastPrinted>
  <dcterms:created xsi:type="dcterms:W3CDTF">2024-03-27T11:50:07Z</dcterms:created>
  <dcterms:modified xsi:type="dcterms:W3CDTF">2025-03-13T14:03:54Z</dcterms:modified>
</cp:coreProperties>
</file>